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ymena\PRV\PRV  2014-2020 - operace 4.3.1 PÚ - realizace cest\Újezd VC 2\Rozpočty\Rozdělené - slepé\"/>
    </mc:Choice>
  </mc:AlternateContent>
  <xr:revisionPtr revIDLastSave="0" documentId="13_ncr:1_{3535C052-4392-4FBA-95B0-79E018DE013E}" xr6:coauthVersionLast="47" xr6:coauthVersionMax="47" xr10:uidLastSave="{00000000-0000-0000-0000-000000000000}"/>
  <bookViews>
    <workbookView xWindow="6165" yWindow="2115" windowWidth="21600" windowHeight="12735" xr2:uid="{2851F01A-603E-48C7-9706-17E0E71B2184}"/>
  </bookViews>
  <sheets>
    <sheet name="SO 101 - Polní cesta" sheetId="2" r:id="rId1"/>
  </sheets>
  <externalReferences>
    <externalReference r:id="rId2"/>
  </externalReferences>
  <definedNames>
    <definedName name="_xlnm._FilterDatabase" localSheetId="0" hidden="1">'SO 101 - Polní cesta'!$C$88:$K$445</definedName>
    <definedName name="_xlnm.Print_Titles" localSheetId="0">'SO 101 - Polní cesta'!$88:$88</definedName>
    <definedName name="_xlnm.Print_Area" localSheetId="0">'SO 101 - Polní cesta'!$C$4:$J$39,'SO 101 - Polní cesta'!$C$45:$J$70,'SO 101 - Polní cesta'!$C$76:$J$445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J12" i="2"/>
  <c r="J14" i="2"/>
  <c r="E15" i="2"/>
  <c r="F85" i="2" s="1"/>
  <c r="J15" i="2"/>
  <c r="J17" i="2"/>
  <c r="E18" i="2"/>
  <c r="J18" i="2"/>
  <c r="J20" i="2"/>
  <c r="E21" i="2"/>
  <c r="J21" i="2"/>
  <c r="J23" i="2"/>
  <c r="E24" i="2"/>
  <c r="J24" i="2"/>
  <c r="J35" i="2"/>
  <c r="J36" i="2"/>
  <c r="J37" i="2"/>
  <c r="E48" i="2"/>
  <c r="E50" i="2"/>
  <c r="F52" i="2"/>
  <c r="J52" i="2"/>
  <c r="J54" i="2"/>
  <c r="F55" i="2"/>
  <c r="J55" i="2"/>
  <c r="E79" i="2"/>
  <c r="E81" i="2"/>
  <c r="F83" i="2"/>
  <c r="J83" i="2"/>
  <c r="J85" i="2"/>
  <c r="F86" i="2"/>
  <c r="J86" i="2"/>
  <c r="J92" i="2"/>
  <c r="BE92" i="2" s="1"/>
  <c r="P92" i="2"/>
  <c r="P91" i="2" s="1"/>
  <c r="P90" i="2" s="1"/>
  <c r="P89" i="2" s="1"/>
  <c r="R92" i="2"/>
  <c r="R91" i="2" s="1"/>
  <c r="T92" i="2"/>
  <c r="T91" i="2" s="1"/>
  <c r="BF92" i="2"/>
  <c r="F34" i="2" s="1"/>
  <c r="BG92" i="2"/>
  <c r="F35" i="2" s="1"/>
  <c r="BH92" i="2"/>
  <c r="F36" i="2" s="1"/>
  <c r="BI92" i="2"/>
  <c r="BK92" i="2"/>
  <c r="BK91" i="2" s="1"/>
  <c r="J96" i="2"/>
  <c r="P96" i="2"/>
  <c r="R96" i="2"/>
  <c r="T96" i="2"/>
  <c r="BE96" i="2"/>
  <c r="BF96" i="2"/>
  <c r="BG96" i="2"/>
  <c r="BH96" i="2"/>
  <c r="BI96" i="2"/>
  <c r="BK96" i="2"/>
  <c r="J101" i="2"/>
  <c r="P101" i="2"/>
  <c r="R101" i="2"/>
  <c r="T101" i="2"/>
  <c r="BE101" i="2"/>
  <c r="BF101" i="2"/>
  <c r="BG101" i="2"/>
  <c r="BH101" i="2"/>
  <c r="BI101" i="2"/>
  <c r="BK101" i="2"/>
  <c r="J106" i="2"/>
  <c r="BE106" i="2" s="1"/>
  <c r="P106" i="2"/>
  <c r="R106" i="2"/>
  <c r="T106" i="2"/>
  <c r="BF106" i="2"/>
  <c r="BG106" i="2"/>
  <c r="BH106" i="2"/>
  <c r="BI106" i="2"/>
  <c r="BK106" i="2"/>
  <c r="J110" i="2"/>
  <c r="BE110" i="2" s="1"/>
  <c r="P110" i="2"/>
  <c r="R110" i="2"/>
  <c r="T110" i="2"/>
  <c r="BF110" i="2"/>
  <c r="BG110" i="2"/>
  <c r="BH110" i="2"/>
  <c r="BI110" i="2"/>
  <c r="BK110" i="2"/>
  <c r="J114" i="2"/>
  <c r="P114" i="2"/>
  <c r="R114" i="2"/>
  <c r="T114" i="2"/>
  <c r="BE114" i="2"/>
  <c r="BF114" i="2"/>
  <c r="BG114" i="2"/>
  <c r="BH114" i="2"/>
  <c r="BI114" i="2"/>
  <c r="BK114" i="2"/>
  <c r="J119" i="2"/>
  <c r="BE119" i="2" s="1"/>
  <c r="P119" i="2"/>
  <c r="R119" i="2"/>
  <c r="T119" i="2"/>
  <c r="BF119" i="2"/>
  <c r="BG119" i="2"/>
  <c r="BH119" i="2"/>
  <c r="BI119" i="2"/>
  <c r="BK119" i="2"/>
  <c r="J124" i="2"/>
  <c r="BE124" i="2" s="1"/>
  <c r="P124" i="2"/>
  <c r="R124" i="2"/>
  <c r="T124" i="2"/>
  <c r="BF124" i="2"/>
  <c r="BG124" i="2"/>
  <c r="BH124" i="2"/>
  <c r="BI124" i="2"/>
  <c r="BK124" i="2"/>
  <c r="J128" i="2"/>
  <c r="P128" i="2"/>
  <c r="R128" i="2"/>
  <c r="T128" i="2"/>
  <c r="BE128" i="2"/>
  <c r="BF128" i="2"/>
  <c r="BG128" i="2"/>
  <c r="BH128" i="2"/>
  <c r="BI128" i="2"/>
  <c r="BK128" i="2"/>
  <c r="J132" i="2"/>
  <c r="BE132" i="2" s="1"/>
  <c r="P132" i="2"/>
  <c r="R132" i="2"/>
  <c r="T132" i="2"/>
  <c r="BF132" i="2"/>
  <c r="BG132" i="2"/>
  <c r="BH132" i="2"/>
  <c r="BI132" i="2"/>
  <c r="BK132" i="2"/>
  <c r="J136" i="2"/>
  <c r="P136" i="2"/>
  <c r="R136" i="2"/>
  <c r="T136" i="2"/>
  <c r="BE136" i="2"/>
  <c r="BF136" i="2"/>
  <c r="BG136" i="2"/>
  <c r="BH136" i="2"/>
  <c r="BI136" i="2"/>
  <c r="BK136" i="2"/>
  <c r="J140" i="2"/>
  <c r="P140" i="2"/>
  <c r="R140" i="2"/>
  <c r="T140" i="2"/>
  <c r="BE140" i="2"/>
  <c r="BF140" i="2"/>
  <c r="BG140" i="2"/>
  <c r="BH140" i="2"/>
  <c r="BI140" i="2"/>
  <c r="BK140" i="2"/>
  <c r="J144" i="2"/>
  <c r="BE144" i="2" s="1"/>
  <c r="P144" i="2"/>
  <c r="R144" i="2"/>
  <c r="T144" i="2"/>
  <c r="BF144" i="2"/>
  <c r="BG144" i="2"/>
  <c r="BH144" i="2"/>
  <c r="BI144" i="2"/>
  <c r="BK144" i="2"/>
  <c r="J148" i="2"/>
  <c r="BE148" i="2" s="1"/>
  <c r="P148" i="2"/>
  <c r="R148" i="2"/>
  <c r="T148" i="2"/>
  <c r="BF148" i="2"/>
  <c r="BG148" i="2"/>
  <c r="BH148" i="2"/>
  <c r="BI148" i="2"/>
  <c r="BK148" i="2"/>
  <c r="J152" i="2"/>
  <c r="P152" i="2"/>
  <c r="R152" i="2"/>
  <c r="T152" i="2"/>
  <c r="BE152" i="2"/>
  <c r="BF152" i="2"/>
  <c r="BG152" i="2"/>
  <c r="BH152" i="2"/>
  <c r="BI152" i="2"/>
  <c r="BK152" i="2"/>
  <c r="J156" i="2"/>
  <c r="P156" i="2"/>
  <c r="R156" i="2"/>
  <c r="T156" i="2"/>
  <c r="BE156" i="2"/>
  <c r="BF156" i="2"/>
  <c r="BG156" i="2"/>
  <c r="BH156" i="2"/>
  <c r="BI156" i="2"/>
  <c r="BK156" i="2"/>
  <c r="J163" i="2"/>
  <c r="P163" i="2"/>
  <c r="R163" i="2"/>
  <c r="T163" i="2"/>
  <c r="BE163" i="2"/>
  <c r="BF163" i="2"/>
  <c r="BG163" i="2"/>
  <c r="BH163" i="2"/>
  <c r="BI163" i="2"/>
  <c r="BK163" i="2"/>
  <c r="J167" i="2"/>
  <c r="P167" i="2"/>
  <c r="R167" i="2"/>
  <c r="T167" i="2"/>
  <c r="BE167" i="2"/>
  <c r="BF167" i="2"/>
  <c r="BG167" i="2"/>
  <c r="BH167" i="2"/>
  <c r="BI167" i="2"/>
  <c r="BK167" i="2"/>
  <c r="J171" i="2"/>
  <c r="BE171" i="2" s="1"/>
  <c r="P171" i="2"/>
  <c r="R171" i="2"/>
  <c r="T171" i="2"/>
  <c r="BF171" i="2"/>
  <c r="BG171" i="2"/>
  <c r="BH171" i="2"/>
  <c r="BI171" i="2"/>
  <c r="BK171" i="2"/>
  <c r="J175" i="2"/>
  <c r="BE175" i="2" s="1"/>
  <c r="P175" i="2"/>
  <c r="R175" i="2"/>
  <c r="T175" i="2"/>
  <c r="BF175" i="2"/>
  <c r="BG175" i="2"/>
  <c r="BH175" i="2"/>
  <c r="BI175" i="2"/>
  <c r="BK175" i="2"/>
  <c r="J179" i="2"/>
  <c r="P179" i="2"/>
  <c r="R179" i="2"/>
  <c r="T179" i="2"/>
  <c r="BE179" i="2"/>
  <c r="BF179" i="2"/>
  <c r="BG179" i="2"/>
  <c r="BH179" i="2"/>
  <c r="BI179" i="2"/>
  <c r="BK179" i="2"/>
  <c r="J183" i="2"/>
  <c r="BE183" i="2" s="1"/>
  <c r="P183" i="2"/>
  <c r="R183" i="2"/>
  <c r="T183" i="2"/>
  <c r="BF183" i="2"/>
  <c r="BG183" i="2"/>
  <c r="BH183" i="2"/>
  <c r="BI183" i="2"/>
  <c r="BK183" i="2"/>
  <c r="J187" i="2"/>
  <c r="BE187" i="2" s="1"/>
  <c r="P187" i="2"/>
  <c r="R187" i="2"/>
  <c r="T187" i="2"/>
  <c r="BF187" i="2"/>
  <c r="BG187" i="2"/>
  <c r="BH187" i="2"/>
  <c r="BI187" i="2"/>
  <c r="BK187" i="2"/>
  <c r="J191" i="2"/>
  <c r="P191" i="2"/>
  <c r="R191" i="2"/>
  <c r="T191" i="2"/>
  <c r="BE191" i="2"/>
  <c r="BF191" i="2"/>
  <c r="BG191" i="2"/>
  <c r="BH191" i="2"/>
  <c r="BI191" i="2"/>
  <c r="BK191" i="2"/>
  <c r="J195" i="2"/>
  <c r="P195" i="2"/>
  <c r="R195" i="2"/>
  <c r="T195" i="2"/>
  <c r="BE195" i="2"/>
  <c r="BF195" i="2"/>
  <c r="BG195" i="2"/>
  <c r="BH195" i="2"/>
  <c r="BI195" i="2"/>
  <c r="BK195" i="2"/>
  <c r="J199" i="2"/>
  <c r="BE199" i="2" s="1"/>
  <c r="P199" i="2"/>
  <c r="R199" i="2"/>
  <c r="T199" i="2"/>
  <c r="BF199" i="2"/>
  <c r="BG199" i="2"/>
  <c r="BH199" i="2"/>
  <c r="BI199" i="2"/>
  <c r="BK199" i="2"/>
  <c r="J203" i="2"/>
  <c r="P203" i="2"/>
  <c r="R203" i="2"/>
  <c r="T203" i="2"/>
  <c r="BE203" i="2"/>
  <c r="BF203" i="2"/>
  <c r="BG203" i="2"/>
  <c r="BH203" i="2"/>
  <c r="BI203" i="2"/>
  <c r="BK203" i="2"/>
  <c r="J207" i="2"/>
  <c r="P207" i="2"/>
  <c r="R207" i="2"/>
  <c r="T207" i="2"/>
  <c r="BE207" i="2"/>
  <c r="BF207" i="2"/>
  <c r="BG207" i="2"/>
  <c r="BH207" i="2"/>
  <c r="BI207" i="2"/>
  <c r="BK207" i="2"/>
  <c r="J211" i="2"/>
  <c r="BE211" i="2" s="1"/>
  <c r="P211" i="2"/>
  <c r="R211" i="2"/>
  <c r="T211" i="2"/>
  <c r="BF211" i="2"/>
  <c r="BG211" i="2"/>
  <c r="BH211" i="2"/>
  <c r="BI211" i="2"/>
  <c r="BK211" i="2"/>
  <c r="J225" i="2"/>
  <c r="P225" i="2"/>
  <c r="R225" i="2"/>
  <c r="T225" i="2"/>
  <c r="BE225" i="2"/>
  <c r="BF225" i="2"/>
  <c r="BG225" i="2"/>
  <c r="BH225" i="2"/>
  <c r="BI225" i="2"/>
  <c r="BK225" i="2"/>
  <c r="J230" i="2"/>
  <c r="P230" i="2"/>
  <c r="R230" i="2"/>
  <c r="T230" i="2"/>
  <c r="BE230" i="2"/>
  <c r="BF230" i="2"/>
  <c r="BG230" i="2"/>
  <c r="BH230" i="2"/>
  <c r="BI230" i="2"/>
  <c r="BK230" i="2"/>
  <c r="J234" i="2"/>
  <c r="BE234" i="2" s="1"/>
  <c r="P234" i="2"/>
  <c r="R234" i="2"/>
  <c r="T234" i="2"/>
  <c r="BF234" i="2"/>
  <c r="BG234" i="2"/>
  <c r="BH234" i="2"/>
  <c r="BI234" i="2"/>
  <c r="BK234" i="2"/>
  <c r="J245" i="2"/>
  <c r="P245" i="2"/>
  <c r="R245" i="2"/>
  <c r="T245" i="2"/>
  <c r="BE245" i="2"/>
  <c r="BF245" i="2"/>
  <c r="BG245" i="2"/>
  <c r="BH245" i="2"/>
  <c r="BI245" i="2"/>
  <c r="BK245" i="2"/>
  <c r="J249" i="2"/>
  <c r="BE249" i="2" s="1"/>
  <c r="P249" i="2"/>
  <c r="R249" i="2"/>
  <c r="T249" i="2"/>
  <c r="BF249" i="2"/>
  <c r="BG249" i="2"/>
  <c r="BH249" i="2"/>
  <c r="BI249" i="2"/>
  <c r="BK249" i="2"/>
  <c r="J256" i="2"/>
  <c r="P256" i="2"/>
  <c r="R256" i="2"/>
  <c r="T256" i="2"/>
  <c r="BE256" i="2"/>
  <c r="BF256" i="2"/>
  <c r="BG256" i="2"/>
  <c r="BH256" i="2"/>
  <c r="BI256" i="2"/>
  <c r="BK256" i="2"/>
  <c r="J260" i="2"/>
  <c r="P260" i="2"/>
  <c r="R260" i="2"/>
  <c r="T260" i="2"/>
  <c r="BE260" i="2"/>
  <c r="BF260" i="2"/>
  <c r="BG260" i="2"/>
  <c r="BH260" i="2"/>
  <c r="BI260" i="2"/>
  <c r="BK260" i="2"/>
  <c r="J264" i="2"/>
  <c r="P264" i="2"/>
  <c r="R264" i="2"/>
  <c r="T264" i="2"/>
  <c r="BE264" i="2"/>
  <c r="BF264" i="2"/>
  <c r="BG264" i="2"/>
  <c r="BH264" i="2"/>
  <c r="BI264" i="2"/>
  <c r="BK264" i="2"/>
  <c r="J269" i="2"/>
  <c r="BE269" i="2" s="1"/>
  <c r="P269" i="2"/>
  <c r="R269" i="2"/>
  <c r="T269" i="2"/>
  <c r="BF269" i="2"/>
  <c r="BG269" i="2"/>
  <c r="BH269" i="2"/>
  <c r="BI269" i="2"/>
  <c r="BK269" i="2"/>
  <c r="J276" i="2"/>
  <c r="P276" i="2"/>
  <c r="R276" i="2"/>
  <c r="T276" i="2"/>
  <c r="BE276" i="2"/>
  <c r="BF276" i="2"/>
  <c r="BG276" i="2"/>
  <c r="BH276" i="2"/>
  <c r="BI276" i="2"/>
  <c r="BK276" i="2"/>
  <c r="J280" i="2"/>
  <c r="BE280" i="2" s="1"/>
  <c r="P280" i="2"/>
  <c r="R280" i="2"/>
  <c r="T280" i="2"/>
  <c r="BF280" i="2"/>
  <c r="BG280" i="2"/>
  <c r="BH280" i="2"/>
  <c r="BI280" i="2"/>
  <c r="BK280" i="2"/>
  <c r="J286" i="2"/>
  <c r="BE286" i="2" s="1"/>
  <c r="P286" i="2"/>
  <c r="P285" i="2" s="1"/>
  <c r="R286" i="2"/>
  <c r="T286" i="2"/>
  <c r="T285" i="2" s="1"/>
  <c r="BF286" i="2"/>
  <c r="BG286" i="2"/>
  <c r="BH286" i="2"/>
  <c r="BI286" i="2"/>
  <c r="BK286" i="2"/>
  <c r="BK285" i="2" s="1"/>
  <c r="J285" i="2" s="1"/>
  <c r="J62" i="2" s="1"/>
  <c r="J293" i="2"/>
  <c r="P293" i="2"/>
  <c r="R293" i="2"/>
  <c r="T293" i="2"/>
  <c r="BE293" i="2"/>
  <c r="BF293" i="2"/>
  <c r="BG293" i="2"/>
  <c r="BH293" i="2"/>
  <c r="BI293" i="2"/>
  <c r="F37" i="2" s="1"/>
  <c r="BK293" i="2"/>
  <c r="J300" i="2"/>
  <c r="BE300" i="2" s="1"/>
  <c r="P300" i="2"/>
  <c r="R300" i="2"/>
  <c r="T300" i="2"/>
  <c r="BF300" i="2"/>
  <c r="BG300" i="2"/>
  <c r="BH300" i="2"/>
  <c r="BI300" i="2"/>
  <c r="BK300" i="2"/>
  <c r="J305" i="2"/>
  <c r="BE305" i="2" s="1"/>
  <c r="P305" i="2"/>
  <c r="R305" i="2"/>
  <c r="T305" i="2"/>
  <c r="BF305" i="2"/>
  <c r="BG305" i="2"/>
  <c r="BH305" i="2"/>
  <c r="BI305" i="2"/>
  <c r="BK305" i="2"/>
  <c r="J311" i="2"/>
  <c r="P311" i="2"/>
  <c r="R311" i="2"/>
  <c r="R285" i="2" s="1"/>
  <c r="T311" i="2"/>
  <c r="BE311" i="2"/>
  <c r="BF311" i="2"/>
  <c r="BG311" i="2"/>
  <c r="BH311" i="2"/>
  <c r="BI311" i="2"/>
  <c r="BK311" i="2"/>
  <c r="J314" i="2"/>
  <c r="P314" i="2"/>
  <c r="R314" i="2"/>
  <c r="T314" i="2"/>
  <c r="BE314" i="2"/>
  <c r="BF314" i="2"/>
  <c r="BG314" i="2"/>
  <c r="BH314" i="2"/>
  <c r="BI314" i="2"/>
  <c r="BK314" i="2"/>
  <c r="J321" i="2"/>
  <c r="BE321" i="2" s="1"/>
  <c r="P321" i="2"/>
  <c r="R321" i="2"/>
  <c r="T321" i="2"/>
  <c r="BF321" i="2"/>
  <c r="BG321" i="2"/>
  <c r="BH321" i="2"/>
  <c r="BI321" i="2"/>
  <c r="BK321" i="2"/>
  <c r="J327" i="2"/>
  <c r="P327" i="2"/>
  <c r="R327" i="2"/>
  <c r="T327" i="2"/>
  <c r="BE327" i="2"/>
  <c r="BF327" i="2"/>
  <c r="BG327" i="2"/>
  <c r="BH327" i="2"/>
  <c r="BI327" i="2"/>
  <c r="BK327" i="2"/>
  <c r="J332" i="2"/>
  <c r="P332" i="2"/>
  <c r="R332" i="2"/>
  <c r="T332" i="2"/>
  <c r="BE332" i="2"/>
  <c r="BF332" i="2"/>
  <c r="BG332" i="2"/>
  <c r="BH332" i="2"/>
  <c r="BI332" i="2"/>
  <c r="BK332" i="2"/>
  <c r="P338" i="2"/>
  <c r="T338" i="2"/>
  <c r="J339" i="2"/>
  <c r="P339" i="2"/>
  <c r="R339" i="2"/>
  <c r="R338" i="2" s="1"/>
  <c r="T339" i="2"/>
  <c r="BE339" i="2"/>
  <c r="BF339" i="2"/>
  <c r="BG339" i="2"/>
  <c r="BH339" i="2"/>
  <c r="BI339" i="2"/>
  <c r="BK339" i="2"/>
  <c r="BK338" i="2" s="1"/>
  <c r="J338" i="2" s="1"/>
  <c r="J63" i="2" s="1"/>
  <c r="J346" i="2"/>
  <c r="P346" i="2"/>
  <c r="P345" i="2" s="1"/>
  <c r="R346" i="2"/>
  <c r="T346" i="2"/>
  <c r="BE346" i="2"/>
  <c r="BF346" i="2"/>
  <c r="BG346" i="2"/>
  <c r="BH346" i="2"/>
  <c r="BI346" i="2"/>
  <c r="BK346" i="2"/>
  <c r="BK345" i="2" s="1"/>
  <c r="J345" i="2" s="1"/>
  <c r="J64" i="2" s="1"/>
  <c r="J351" i="2"/>
  <c r="BE351" i="2" s="1"/>
  <c r="P351" i="2"/>
  <c r="R351" i="2"/>
  <c r="T351" i="2"/>
  <c r="T345" i="2" s="1"/>
  <c r="BF351" i="2"/>
  <c r="BG351" i="2"/>
  <c r="BH351" i="2"/>
  <c r="BI351" i="2"/>
  <c r="BK351" i="2"/>
  <c r="J356" i="2"/>
  <c r="P356" i="2"/>
  <c r="R356" i="2"/>
  <c r="R345" i="2" s="1"/>
  <c r="T356" i="2"/>
  <c r="BE356" i="2"/>
  <c r="BF356" i="2"/>
  <c r="BG356" i="2"/>
  <c r="BH356" i="2"/>
  <c r="BI356" i="2"/>
  <c r="BK356" i="2"/>
  <c r="J361" i="2"/>
  <c r="BE361" i="2" s="1"/>
  <c r="P361" i="2"/>
  <c r="R361" i="2"/>
  <c r="R360" i="2" s="1"/>
  <c r="T361" i="2"/>
  <c r="BF361" i="2"/>
  <c r="BG361" i="2"/>
  <c r="BH361" i="2"/>
  <c r="BI361" i="2"/>
  <c r="BK361" i="2"/>
  <c r="BK360" i="2" s="1"/>
  <c r="J360" i="2" s="1"/>
  <c r="J65" i="2" s="1"/>
  <c r="J365" i="2"/>
  <c r="P365" i="2"/>
  <c r="R365" i="2"/>
  <c r="T365" i="2"/>
  <c r="T360" i="2" s="1"/>
  <c r="BE365" i="2"/>
  <c r="BF365" i="2"/>
  <c r="BG365" i="2"/>
  <c r="BH365" i="2"/>
  <c r="BI365" i="2"/>
  <c r="BK365" i="2"/>
  <c r="J367" i="2"/>
  <c r="BE367" i="2" s="1"/>
  <c r="P367" i="2"/>
  <c r="R367" i="2"/>
  <c r="T367" i="2"/>
  <c r="BF367" i="2"/>
  <c r="BG367" i="2"/>
  <c r="BH367" i="2"/>
  <c r="BI367" i="2"/>
  <c r="BK367" i="2"/>
  <c r="J371" i="2"/>
  <c r="BE371" i="2" s="1"/>
  <c r="P371" i="2"/>
  <c r="R371" i="2"/>
  <c r="T371" i="2"/>
  <c r="BF371" i="2"/>
  <c r="BG371" i="2"/>
  <c r="BH371" i="2"/>
  <c r="BI371" i="2"/>
  <c r="BK371" i="2"/>
  <c r="J375" i="2"/>
  <c r="P375" i="2"/>
  <c r="P360" i="2" s="1"/>
  <c r="R375" i="2"/>
  <c r="T375" i="2"/>
  <c r="BE375" i="2"/>
  <c r="BF375" i="2"/>
  <c r="BG375" i="2"/>
  <c r="BH375" i="2"/>
  <c r="BI375" i="2"/>
  <c r="BK375" i="2"/>
  <c r="J379" i="2"/>
  <c r="P379" i="2"/>
  <c r="R379" i="2"/>
  <c r="T379" i="2"/>
  <c r="BE379" i="2"/>
  <c r="BF379" i="2"/>
  <c r="BG379" i="2"/>
  <c r="BH379" i="2"/>
  <c r="BI379" i="2"/>
  <c r="BK379" i="2"/>
  <c r="J383" i="2"/>
  <c r="BE383" i="2" s="1"/>
  <c r="P383" i="2"/>
  <c r="R383" i="2"/>
  <c r="T383" i="2"/>
  <c r="BF383" i="2"/>
  <c r="BG383" i="2"/>
  <c r="BH383" i="2"/>
  <c r="BI383" i="2"/>
  <c r="BK383" i="2"/>
  <c r="J389" i="2"/>
  <c r="P389" i="2"/>
  <c r="R389" i="2"/>
  <c r="R388" i="2" s="1"/>
  <c r="T389" i="2"/>
  <c r="T388" i="2" s="1"/>
  <c r="BE389" i="2"/>
  <c r="BF389" i="2"/>
  <c r="BG389" i="2"/>
  <c r="BH389" i="2"/>
  <c r="BI389" i="2"/>
  <c r="BK389" i="2"/>
  <c r="BK388" i="2" s="1"/>
  <c r="J388" i="2" s="1"/>
  <c r="J66" i="2" s="1"/>
  <c r="J393" i="2"/>
  <c r="P393" i="2"/>
  <c r="P388" i="2" s="1"/>
  <c r="R393" i="2"/>
  <c r="T393" i="2"/>
  <c r="BE393" i="2"/>
  <c r="BF393" i="2"/>
  <c r="BG393" i="2"/>
  <c r="BH393" i="2"/>
  <c r="BI393" i="2"/>
  <c r="BK393" i="2"/>
  <c r="J395" i="2"/>
  <c r="BE395" i="2" s="1"/>
  <c r="P395" i="2"/>
  <c r="R395" i="2"/>
  <c r="T395" i="2"/>
  <c r="BF395" i="2"/>
  <c r="BG395" i="2"/>
  <c r="BH395" i="2"/>
  <c r="BI395" i="2"/>
  <c r="BK395" i="2"/>
  <c r="J399" i="2"/>
  <c r="P399" i="2"/>
  <c r="R399" i="2"/>
  <c r="T399" i="2"/>
  <c r="BE399" i="2"/>
  <c r="BF399" i="2"/>
  <c r="BG399" i="2"/>
  <c r="BH399" i="2"/>
  <c r="BI399" i="2"/>
  <c r="BK399" i="2"/>
  <c r="J403" i="2"/>
  <c r="BE403" i="2" s="1"/>
  <c r="P403" i="2"/>
  <c r="R403" i="2"/>
  <c r="T403" i="2"/>
  <c r="BF403" i="2"/>
  <c r="BG403" i="2"/>
  <c r="BH403" i="2"/>
  <c r="BI403" i="2"/>
  <c r="BK403" i="2"/>
  <c r="J406" i="2"/>
  <c r="BE406" i="2" s="1"/>
  <c r="P406" i="2"/>
  <c r="R406" i="2"/>
  <c r="T406" i="2"/>
  <c r="BF406" i="2"/>
  <c r="BG406" i="2"/>
  <c r="BH406" i="2"/>
  <c r="BI406" i="2"/>
  <c r="BK406" i="2"/>
  <c r="J412" i="2"/>
  <c r="P412" i="2"/>
  <c r="R412" i="2"/>
  <c r="T412" i="2"/>
  <c r="BE412" i="2"/>
  <c r="BF412" i="2"/>
  <c r="BG412" i="2"/>
  <c r="BH412" i="2"/>
  <c r="BI412" i="2"/>
  <c r="BK412" i="2"/>
  <c r="J417" i="2"/>
  <c r="P417" i="2"/>
  <c r="R417" i="2"/>
  <c r="T417" i="2"/>
  <c r="BE417" i="2"/>
  <c r="BF417" i="2"/>
  <c r="BG417" i="2"/>
  <c r="BH417" i="2"/>
  <c r="BI417" i="2"/>
  <c r="BK417" i="2"/>
  <c r="J422" i="2"/>
  <c r="P422" i="2"/>
  <c r="P421" i="2" s="1"/>
  <c r="R422" i="2"/>
  <c r="R421" i="2" s="1"/>
  <c r="T422" i="2"/>
  <c r="T421" i="2" s="1"/>
  <c r="BE422" i="2"/>
  <c r="BF422" i="2"/>
  <c r="BG422" i="2"/>
  <c r="BH422" i="2"/>
  <c r="BI422" i="2"/>
  <c r="BK422" i="2"/>
  <c r="BK421" i="2" s="1"/>
  <c r="J421" i="2" s="1"/>
  <c r="J67" i="2" s="1"/>
  <c r="J426" i="2"/>
  <c r="P426" i="2"/>
  <c r="R426" i="2"/>
  <c r="T426" i="2"/>
  <c r="BE426" i="2"/>
  <c r="BF426" i="2"/>
  <c r="BG426" i="2"/>
  <c r="BH426" i="2"/>
  <c r="BI426" i="2"/>
  <c r="BK426" i="2"/>
  <c r="J428" i="2"/>
  <c r="BE428" i="2" s="1"/>
  <c r="P428" i="2"/>
  <c r="R428" i="2"/>
  <c r="T428" i="2"/>
  <c r="BF428" i="2"/>
  <c r="BG428" i="2"/>
  <c r="BH428" i="2"/>
  <c r="BI428" i="2"/>
  <c r="BK428" i="2"/>
  <c r="J433" i="2"/>
  <c r="P433" i="2"/>
  <c r="R433" i="2"/>
  <c r="R432" i="2" s="1"/>
  <c r="T433" i="2"/>
  <c r="T432" i="2" s="1"/>
  <c r="BE433" i="2"/>
  <c r="BF433" i="2"/>
  <c r="BG433" i="2"/>
  <c r="BH433" i="2"/>
  <c r="BI433" i="2"/>
  <c r="BK433" i="2"/>
  <c r="J437" i="2"/>
  <c r="P437" i="2"/>
  <c r="P432" i="2" s="1"/>
  <c r="R437" i="2"/>
  <c r="T437" i="2"/>
  <c r="BE437" i="2"/>
  <c r="BF437" i="2"/>
  <c r="BG437" i="2"/>
  <c r="BH437" i="2"/>
  <c r="BI437" i="2"/>
  <c r="BK437" i="2"/>
  <c r="BK432" i="2" s="1"/>
  <c r="J432" i="2" s="1"/>
  <c r="J68" i="2" s="1"/>
  <c r="J442" i="2"/>
  <c r="P442" i="2"/>
  <c r="P441" i="2" s="1"/>
  <c r="R442" i="2"/>
  <c r="R441" i="2" s="1"/>
  <c r="T442" i="2"/>
  <c r="T441" i="2" s="1"/>
  <c r="BE442" i="2"/>
  <c r="BF442" i="2"/>
  <c r="BG442" i="2"/>
  <c r="BH442" i="2"/>
  <c r="BI442" i="2"/>
  <c r="BK442" i="2"/>
  <c r="BK441" i="2" s="1"/>
  <c r="J441" i="2" s="1"/>
  <c r="J69" i="2" s="1"/>
  <c r="T90" i="2" l="1"/>
  <c r="T89" i="2" s="1"/>
  <c r="R90" i="2"/>
  <c r="R89" i="2" s="1"/>
  <c r="F33" i="2"/>
  <c r="J33" i="2"/>
  <c r="BK90" i="2"/>
  <c r="J91" i="2"/>
  <c r="J61" i="2" s="1"/>
  <c r="F54" i="2"/>
  <c r="J34" i="2"/>
  <c r="BK89" i="2" l="1"/>
  <c r="J89" i="2" s="1"/>
  <c r="J90" i="2"/>
  <c r="J60" i="2" s="1"/>
  <c r="J30" i="2" l="1"/>
  <c r="J39" i="2" s="1"/>
  <c r="J59" i="2"/>
</calcChain>
</file>

<file path=xl/sharedStrings.xml><?xml version="1.0" encoding="utf-8"?>
<sst xmlns="http://schemas.openxmlformats.org/spreadsheetml/2006/main" count="2816" uniqueCount="618">
  <si>
    <t>2</t>
  </si>
  <si>
    <t>PSC</t>
  </si>
  <si>
    <t xml:space="preserve">Poznámka k souboru cen:_x000D_
1. Ceny lze použít i pro plochy letišť s krytem monolitickým betonovým nebo živičným._x000D_
</t>
  </si>
  <si>
    <t>Online PSC</t>
  </si>
  <si>
    <t>https://podminky.urs.cz/item/CS_URS_2024_01/998225111</t>
  </si>
  <si>
    <t>PP</t>
  </si>
  <si>
    <t>Přesun hmot pro komunikace s krytem z kameniva, monolitickým betonovým nebo živičným dopravní vzdálenost do 200 m jakékoliv délky objektu</t>
  </si>
  <si>
    <t>-1313895037</t>
  </si>
  <si>
    <t>4</t>
  </si>
  <si>
    <t>1</t>
  </si>
  <si>
    <t>ROZPOCET</t>
  </si>
  <si>
    <t>K</t>
  </si>
  <si>
    <t>základní</t>
  </si>
  <si>
    <t/>
  </si>
  <si>
    <t>t</t>
  </si>
  <si>
    <t>Přesun hmot pro pozemní komunikace s krytem z kamene, monolitickým betonovým nebo živičným</t>
  </si>
  <si>
    <t>998225111</t>
  </si>
  <si>
    <t>94</t>
  </si>
  <si>
    <t>D</t>
  </si>
  <si>
    <t>Přesun hmot</t>
  </si>
  <si>
    <t>998</t>
  </si>
  <si>
    <t>True</t>
  </si>
  <si>
    <t>VV</t>
  </si>
  <si>
    <t>"stávající propustek"(34*1,8)*25</t>
  </si>
  <si>
    <t>https://podminky.urs.cz/item/CS_URS_2024_01/997321519</t>
  </si>
  <si>
    <t>Vodorovná doprava suti a vybouraných hmot bez naložení, s vyložením a hrubým urovnáním po suchu, na vzdálenost Příplatek k cenám za každý další započatý 1 km přes 1 km</t>
  </si>
  <si>
    <t>-2076840228</t>
  </si>
  <si>
    <t>Příplatek ZKD 1 km vodorovné dopravy suti a vybouraných hmot po suchu</t>
  </si>
  <si>
    <t>997321519</t>
  </si>
  <si>
    <t>114</t>
  </si>
  <si>
    <t>"stávající propustek"34*1,8</t>
  </si>
  <si>
    <t>https://podminky.urs.cz/item/CS_URS_2024_01/997321511</t>
  </si>
  <si>
    <t>Vodorovná doprava suti a vybouraných hmot bez naložení, s vyložením a hrubým urovnáním po suchu, na vzdálenost do 1 km</t>
  </si>
  <si>
    <t>279810432</t>
  </si>
  <si>
    <t>Vodorovná doprava suti a vybouraných hmot po suchu do 1 km</t>
  </si>
  <si>
    <t>997321511</t>
  </si>
  <si>
    <t>113</t>
  </si>
  <si>
    <t>Přesun sutě</t>
  </si>
  <si>
    <t>997</t>
  </si>
  <si>
    <t>15,5</t>
  </si>
  <si>
    <t>https://podminky.urs.cz/item/CS_URS_2024_01/919112233</t>
  </si>
  <si>
    <t>Řezání dilatačních spár v živičném krytu vytvoření komůrky pro těsnící zálivku šířky 20 mm, hloubky 40 mm</t>
  </si>
  <si>
    <t>-1859505925</t>
  </si>
  <si>
    <t>m</t>
  </si>
  <si>
    <t>Řezání spár pro vytvoření komůrky š 20 mm hl 40 mm pro těsnící zálivku v živičném krytu</t>
  </si>
  <si>
    <t>919112233</t>
  </si>
  <si>
    <t>88</t>
  </si>
  <si>
    <t>sloupek směrový silniční plastový 1,2m</t>
  </si>
  <si>
    <t>-708420261</t>
  </si>
  <si>
    <t>M</t>
  </si>
  <si>
    <t>8</t>
  </si>
  <si>
    <t>kus</t>
  </si>
  <si>
    <t>40445158</t>
  </si>
  <si>
    <t>82</t>
  </si>
  <si>
    <t>https://podminky.urs.cz/item/CS_URS_2024_01/912211111</t>
  </si>
  <si>
    <t>Montáž směrového sloupku plastového s odrazkou prostým uložením bez betonového základu silničního</t>
  </si>
  <si>
    <t>-1739390518</t>
  </si>
  <si>
    <t>Montáž směrového sloupku silničního plastového prosté uložení bez betonového základu</t>
  </si>
  <si>
    <t>912211111</t>
  </si>
  <si>
    <t>81</t>
  </si>
  <si>
    <t>Ostatní konstrukce a práce-bourání</t>
  </si>
  <si>
    <t>9</t>
  </si>
  <si>
    <t>"obetonování"1,3*5*0,15</t>
  </si>
  <si>
    <t>https://podminky.urs.cz/item/CS_URS_2024_01/899658211</t>
  </si>
  <si>
    <t>Výztuž pro obetonování potrubí ze svařovaných sítí typu Kari</t>
  </si>
  <si>
    <t>479656021</t>
  </si>
  <si>
    <t>899658211</t>
  </si>
  <si>
    <t>112</t>
  </si>
  <si>
    <t>Součet</t>
  </si>
  <si>
    <t>0</t>
  </si>
  <si>
    <t>"propustek" 2,2*5</t>
  </si>
  <si>
    <t>https://podminky.urs.cz/item/CS_URS_2024_01/899643111</t>
  </si>
  <si>
    <t>Bednění pro obetonování potrubí v otevřeném výkopu</t>
  </si>
  <si>
    <t>5416776</t>
  </si>
  <si>
    <t>m2</t>
  </si>
  <si>
    <t>Bednění pro obetonování potrubí otevřený výkop</t>
  </si>
  <si>
    <t>899643111</t>
  </si>
  <si>
    <t>80</t>
  </si>
  <si>
    <t>"propustek" 1,25*5</t>
  </si>
  <si>
    <t xml:space="preserve">Poznámka k souboru cen:_x000D_
1. Obetonování zdiva stok ve štole se oceňuje cenami souboru cen 359 31-02 Výplň za rubem cihelného zdiva stok části A 03 tohoto katalogu._x000D_
</t>
  </si>
  <si>
    <t>https://podminky.urs.cz/item/CS_URS_2024_01/899623171</t>
  </si>
  <si>
    <t>Obetonování potrubí nebo zdiva stok betonem prostým v otevřeném výkopu, betonem tř. C 25/30</t>
  </si>
  <si>
    <t>1294962310</t>
  </si>
  <si>
    <t>m3</t>
  </si>
  <si>
    <t>Obetonování potrubí nebo zdiva stok betonem prostým tř. C 25/30 v otevřeném výkopu</t>
  </si>
  <si>
    <t>899623171</t>
  </si>
  <si>
    <t>79</t>
  </si>
  <si>
    <t>False</t>
  </si>
  <si>
    <t>5*1,01 'Přepočtené koeficientem množství</t>
  </si>
  <si>
    <t>trouba ŽB hrdlová DN 1000</t>
  </si>
  <si>
    <t>182496738</t>
  </si>
  <si>
    <t>59222003</t>
  </si>
  <si>
    <t>111</t>
  </si>
  <si>
    <t>"propustek DN1000"5</t>
  </si>
  <si>
    <t>https://podminky.urs.cz/item/CS_URS_2024_01/822492112</t>
  </si>
  <si>
    <t>Montáž potrubí z trub železobetonových hrdlových v otevřeném výkopu ve sklonu do 20 % s integrovaným pryžovým těsněním DN 1000</t>
  </si>
  <si>
    <t>929582727</t>
  </si>
  <si>
    <t>Montáž potrubí z trub TZH s integrovaným pryžovým těsněním otevřený výkop sklon do 20 % DN 1000</t>
  </si>
  <si>
    <t>822492112</t>
  </si>
  <si>
    <t>110</t>
  </si>
  <si>
    <t>https://podminky.urs.cz/item/CS_URS_2024_01/820491113</t>
  </si>
  <si>
    <t>Přeseknutí železobetonové trouby v rovině kolmé nebo skloněné k ose trouby, se začištěním DN přes 800 do 1000 mm</t>
  </si>
  <si>
    <t>590316694</t>
  </si>
  <si>
    <t>Přeseknutí železobetonové trouby DN přes 800 do 1000 mm</t>
  </si>
  <si>
    <t>820491113</t>
  </si>
  <si>
    <t>109</t>
  </si>
  <si>
    <t>lapač nečistot k drenážní šachtě pro liniové stavby</t>
  </si>
  <si>
    <t>1695873826</t>
  </si>
  <si>
    <t>28655318</t>
  </si>
  <si>
    <t>75</t>
  </si>
  <si>
    <t>"drenážní šachty - komplet (dno, těsnění, nástavec, prstenec, poklop"15</t>
  </si>
  <si>
    <t>P</t>
  </si>
  <si>
    <t>Poznámka k položce:_x000D_
Kompletní dodávka plastové šachty - dno, těsnění, nástavec, prstenec, poklop</t>
  </si>
  <si>
    <t>Drenážní šachta plastová DN 400 s teleskopickým nástavcem a poklopem pro zatížení DN 400</t>
  </si>
  <si>
    <t>251862954</t>
  </si>
  <si>
    <t>286107102</t>
  </si>
  <si>
    <t>74</t>
  </si>
  <si>
    <t>Trubní vedení</t>
  </si>
  <si>
    <t>"napojení na cestu"15,5</t>
  </si>
  <si>
    <t xml:space="preserve">Poznámka k souboru cen:_x000D_
1. Ceny lze použít i pro spáry v cementobetonovém krytu pro pěší._x000D_
2. V cenách jsou započteny i náklady na odstranění zvětralé asfaltové zálivky, na vyčištění spár, zalití spár asfaltovou zálivkou, nátěr asfaltovým lakem a posyp drtí._x000D_
</t>
  </si>
  <si>
    <t>https://podminky.urs.cz/item/CS_URS_2024_01/599142111</t>
  </si>
  <si>
    <t>Úprava zálivky dilatačních nebo pracovních spár v cementobetonovém krytu, hloubky do 40 mm, šířky přes 20 do 40 mm</t>
  </si>
  <si>
    <t>-807031109</t>
  </si>
  <si>
    <t>Úprava zálivky dilatačních nebo pracovních spár v cementobetonovém krytu hl do 40 mm š přes 20 do 40 mm</t>
  </si>
  <si>
    <t>599142111</t>
  </si>
  <si>
    <t>72</t>
  </si>
  <si>
    <t>"polní cesta"4,1*1110</t>
  </si>
  <si>
    <t>https://podminky.urs.cz/item/CS_URS_2024_01/571907112</t>
  </si>
  <si>
    <t>Posyp podkladu nebo krytu s rozprostřením a zhutněním kamenivem drceným nebo těženým, v množství přes 35 do 40 kg/m2</t>
  </si>
  <si>
    <t>1621775520</t>
  </si>
  <si>
    <t>Posyp krytu kamenivem drceným nebo těženým přes 35 do 40 kg/m2</t>
  </si>
  <si>
    <t>571907112</t>
  </si>
  <si>
    <t>108</t>
  </si>
  <si>
    <t>"podklad komunikace"4816,8</t>
  </si>
  <si>
    <t>https://podminky.urs.cz/item/CS_URS_2024_01/564871111</t>
  </si>
  <si>
    <t>Podklad ze štěrkodrti ŠD s rozprostřením a zhutněním plochy přes 100 m2, po zhutnění tl. 250 mm</t>
  </si>
  <si>
    <t>-587342434</t>
  </si>
  <si>
    <t>Podklad ze štěrkodrtě ŠD plochy přes 100 m2 tl 250 mm</t>
  </si>
  <si>
    <t>564871111</t>
  </si>
  <si>
    <t>69</t>
  </si>
  <si>
    <t>"polní cesta"4*1110</t>
  </si>
  <si>
    <t>https://podminky.urs.cz/item/CS_URS_2024_01/564761101</t>
  </si>
  <si>
    <t>Podklad nebo kryt z kameniva hrubého drceného vel. 32-63 mm s rozprostřením a zhutněním plochy jednotlivě do 100 m2, po zhutnění tl. 200 mm</t>
  </si>
  <si>
    <t>-1232763864</t>
  </si>
  <si>
    <t>Podklad z kameniva hrubého drceného vel. 32-63 mm plochy do 100 m2 tl 200 mm</t>
  </si>
  <si>
    <t>564761101</t>
  </si>
  <si>
    <t>106</t>
  </si>
  <si>
    <t>"propustek-opevnění"30</t>
  </si>
  <si>
    <t>https://podminky.urs.cz/item/CS_URS_2024_01/564231111</t>
  </si>
  <si>
    <t>Podklad nebo podsyp ze štěrkopísku ŠP s rozprostřením, vlhčením a zhutněním plochy přes 100 m2, po zhutnění tl. 100 mm</t>
  </si>
  <si>
    <t>537267650</t>
  </si>
  <si>
    <t>Podklad nebo podsyp ze štěrkopísku ŠP plochy přes 100 m2 tl 100 mm</t>
  </si>
  <si>
    <t>564231111</t>
  </si>
  <si>
    <t>68</t>
  </si>
  <si>
    <t>cement portlandský směsný CEM II 42,5MPa</t>
  </si>
  <si>
    <t>-1011038558</t>
  </si>
  <si>
    <t>58522110</t>
  </si>
  <si>
    <t>67</t>
  </si>
  <si>
    <t>"plocha komunikace"4816,8</t>
  </si>
  <si>
    <t>https://podminky.urs.cz/item/CS_URS_2024_01/561081131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</si>
  <si>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450 do 500 mm</t>
  </si>
  <si>
    <t>-486051892</t>
  </si>
  <si>
    <t>Zřízení podkladu ze zeminy upravené vápnem, cementem, směsnými pojivy tl přes 450 do 500 mm pl přes 5000 m2</t>
  </si>
  <si>
    <t>561081131</t>
  </si>
  <si>
    <t>66</t>
  </si>
  <si>
    <t>Komunikace pozemní</t>
  </si>
  <si>
    <t>5</t>
  </si>
  <si>
    <t>"propustek"30*0,3</t>
  </si>
  <si>
    <t>https://podminky.urs.cz/item/CS_URS_2024_01/462519002</t>
  </si>
  <si>
    <t>Zához z lomového kamene neupraveného záhozového Příplatek k cenám za urovnání viditelných ploch záhozu z kamene, hmotnosti jednotlivých kamenů do 200 kg</t>
  </si>
  <si>
    <t>-1321170635</t>
  </si>
  <si>
    <t>Příplatek za urovnání ploch záhozu z lomového kamene hmotnost do 200 kg</t>
  </si>
  <si>
    <t>462519002</t>
  </si>
  <si>
    <t>65</t>
  </si>
  <si>
    <t xml:space="preserve">Poznámka k souboru cen:_x000D_
1. Ceny lze použít i pro záhozovou patku z lomového kamene._x000D_
2. Ceny neplatí pro zřízení konstrukce balvanitého skluzu; tento se oceňuje cenou 467 51-0111 Balvanitý skluz z lomového kamene._x000D_
3. V cenách jsou započteny i náklady na úpravu jednotlivých velkých kamenů hmotnosti přes 500 kg dodatečným rozpojením na místě uložení._x000D_
4. Množství měrných jednotek_x000D_
a) záhozu se stanoví v m3 konstrukce záhozu,_x000D_
b) příplatků se stanoví v m2 upravovaných ploch záhozu._x000D_
</t>
  </si>
  <si>
    <t>https://podminky.urs.cz/item/CS_URS_2024_01/462512270</t>
  </si>
  <si>
    <t>Zához z lomového kamene neupraveného záhozového s proštěrkováním z terénu, hmotnosti jednotlivých kamenů do 200 kg</t>
  </si>
  <si>
    <t>-53018395</t>
  </si>
  <si>
    <t>Zához z lomového kamene s proštěrkováním z terénu hmotnost do 200 kg</t>
  </si>
  <si>
    <t>462512270</t>
  </si>
  <si>
    <t>64</t>
  </si>
  <si>
    <t>"propustek "0,7*2,2*2+4*2,2</t>
  </si>
  <si>
    <t>https://podminky.urs.cz/item/CS_URS_2024_01/451315126</t>
  </si>
  <si>
    <t>Podkladní a výplňové vrstvy z betonu prostého tloušťky do 150 mm, z betonu C 20/25</t>
  </si>
  <si>
    <t>-853628619</t>
  </si>
  <si>
    <t>Podkladní nebo výplňová vrstva z betonu C 20/25 tl do 150 mm</t>
  </si>
  <si>
    <t>451315126</t>
  </si>
  <si>
    <t>105</t>
  </si>
  <si>
    <t>Vodorovné konstrukce</t>
  </si>
  <si>
    <t>"čela propustku"0,5*2*2,1*2</t>
  </si>
  <si>
    <t xml:space="preserve">Poznámka k souboru cen:_x000D_
1. Ceny -3235, -3345, -3445 lze použít i pro dlažby z lomového kamene o sklonu přes 1:1._x000D_
2. Ceny -4511, -4591 lze použít i pro rovnaninu z lomového kamene o sklonu přes 1:1._x000D_
3. Objem se stanoví v m3 zdiva; objem dutin do 0,20 m3 jednotlivě se od celkového objemu neodečítá._x000D_
</t>
  </si>
  <si>
    <t>https://podminky.urs.cz/item/CS_URS_2024_01/321213114</t>
  </si>
  <si>
    <t>Zdivo nadzákladové z lomového kamene vodních staveb přehrad, jezů a plavebních komor, spodní stavby vodních elektráren, odběrných věží a výpustných zařízení, opěrných zdí, šachet, šachtic a ostatních konstrukcí výplňové z lomového kamene tříděného na maltu cementovou MC 25</t>
  </si>
  <si>
    <t>1235180303</t>
  </si>
  <si>
    <t>Zdivo nadzákladové z lomového kamene vodních staveb výplňové na maltu MC 25</t>
  </si>
  <si>
    <t>321213114</t>
  </si>
  <si>
    <t>62</t>
  </si>
  <si>
    <t>Svislé a kompletní konstrukce</t>
  </si>
  <si>
    <t>3</t>
  </si>
  <si>
    <t>"základy - propustek"0,5*0,8*2*2+0,8*2,12*2*2+4*0,2*2</t>
  </si>
  <si>
    <t xml:space="preserve">Poznámka k souboru cen:_x000D_
1. V ceně -4111 jsou započteny i náklady na založení, sestavení a osazení systémového bednění mobilním jeřábem, nástřik bednění odformovacím postřikem, měsíční nájemné rámů inventárního bednění a spínacích prvků vztažené k ploše bednění, spotřebu výplní rámů bednění z překližek pro nepohledové bednění a distančních prvků._x000D_
2. Drobný spotřební materiál (např. hřebíky, vruty, materiál pro vyplnění kuželových otvorů v základu po spínacích tyčích bednění) je započten v režijních nákladech._x000D_
3. V ceně -4211 je započteno odbednění a očištění bednění._x000D_
4. V cenách nejsou obsaženy náklady na bednění vložky nebo výplně pracovních a dilatačních spár základu._x000D_
</t>
  </si>
  <si>
    <t>https://podminky.urs.cz/item/CS_URS_2024_01/275354211</t>
  </si>
  <si>
    <t>Bednění základových konstrukcí patek a bloků odstranění bednění</t>
  </si>
  <si>
    <t>-41236389</t>
  </si>
  <si>
    <t>Bednění základových patek - odstranění</t>
  </si>
  <si>
    <t>275354211</t>
  </si>
  <si>
    <t>60</t>
  </si>
  <si>
    <t>"výztuž KARI propustek" 11,94*0,15</t>
  </si>
  <si>
    <t xml:space="preserve">Poznámka k souboru cen:_x000D_
1. Ceny platí pro desky rovné, s náběhy, hřibové nebo upnuté do žeber včetně výztuže těchto žeber._x000D_
</t>
  </si>
  <si>
    <t>https://podminky.urs.cz/item/CS_URS_2024_01/274362021</t>
  </si>
  <si>
    <t>Výztuž základů pasů ze svařovaných sítí z drátů typu KARI</t>
  </si>
  <si>
    <t>-99509499</t>
  </si>
  <si>
    <t>Výztuž základových pasů svařovanými sítěmi Kari</t>
  </si>
  <si>
    <t>274362021</t>
  </si>
  <si>
    <t>59</t>
  </si>
  <si>
    <t>https://podminky.urs.cz/item/CS_URS_2024_01/274354111</t>
  </si>
  <si>
    <t>Bednění základových konstrukcí pasů, prahů, věnců a ostruh zřízení</t>
  </si>
  <si>
    <t>-465161954</t>
  </si>
  <si>
    <t>Bednění základových pasů - zřízení</t>
  </si>
  <si>
    <t>274354111</t>
  </si>
  <si>
    <t>58</t>
  </si>
  <si>
    <t>"základy - propustek"0,4*0,8*2,12*2*2</t>
  </si>
  <si>
    <t>"základ potrubí"4*2,12</t>
  </si>
  <si>
    <t xml:space="preserve">Poznámka k souboru cen:_x000D_
1. V cenách jsou započteny i náklady na:_x000D_
a) kontrolu bednění před betonáží, vlastní betonáž zejména čerpadlem betonu, rozhrnutí a hutnění betonu požadované konzistence bez ohledu na hustotu výztuže, uhlazení horního povrchu základu s případnou technologickou přestávkou nutnou pro vytvoření založení dříku opěry nebo pilíře,_x000D_
b) kontrolu uložení výztuže s předepsaným krytím,_x000D_
c) ošetření a ochranu čerstvě uloženého betonu._x000D_
2. V cenách nejsou započteny náklady na podkladní vrstvu základu, tyto se oceňují souborem cen 451 3-511 Podkladní nebo vyrovnávací vrstva z betonu prostého._x000D_
</t>
  </si>
  <si>
    <t>https://podminky.urs.cz/item/CS_URS_2024_01/274321117</t>
  </si>
  <si>
    <t>Základové konstrukce z betonu železového pásy, prahy, věnce a ostruhy ve výkopu nebo na hlavách pilot C 25/30</t>
  </si>
  <si>
    <t>-381246417</t>
  </si>
  <si>
    <t>Základové pasy, prahy, věnce a ostruhy mostních konstrukcí ze ŽB C 25/30</t>
  </si>
  <si>
    <t>274321117</t>
  </si>
  <si>
    <t>57</t>
  </si>
  <si>
    <t>11966,102436585*1,1845 'Přepočtené koeficientem množství</t>
  </si>
  <si>
    <t>geotextilie netkaná separační, ochranná, filtrační, drenážní PES(70%)+PP(30%) 500g/m2</t>
  </si>
  <si>
    <t>-1177160593</t>
  </si>
  <si>
    <t>69311202</t>
  </si>
  <si>
    <t>56</t>
  </si>
  <si>
    <t>"komunikace" 4816,8*1,2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</si>
  <si>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</si>
  <si>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https://podminky.urs.cz/item/CS_URS_2024_01/213141112</t>
  </si>
  <si>
    <t>Zřízení vrstvy z geotextilie filtrační, separační, odvodňovací, ochranné, výztužné nebo protierozní v rovině nebo ve sklonu do 1:5, šířky přes 3 do 6 m</t>
  </si>
  <si>
    <t>-1815948254</t>
  </si>
  <si>
    <t>Zřízení vrstvy z geotextilie v rovině nebo ve sklonu do 1:5 š přes 3 do 6 m</t>
  </si>
  <si>
    <t>213141112</t>
  </si>
  <si>
    <t>55</t>
  </si>
  <si>
    <t>"trativod komunikace"(337,9+745)</t>
  </si>
  <si>
    <t xml:space="preserve">Poznámka k souboru cen:_x000D_
1. V cenách souboru cen jsou započteny náklady na:_x000D_
a) podsyp ze štěrkopísku tl. 100 mm,_x000D_
b) obsyp DN +150 mm nad potrubí a do stran._x000D_
2. V cenách souboru cen nejsou započteny náklady na:_x000D_
a) montáž a dodávku tvarovek, které se oceňují cenami souboru 877 ..-52.1 Montáž tvarovek na kanalizačním potrubí z trub z plastu, části A03,_x000D_
b) opláštění potrubí geotextílií, které se oceňuje cenami souboru 211 97-11.. Zřízení opláštění výplně z geotextilie odvodňovacích žeber nebo trativodů v rýze nebo zářezu se stěnami katalogu 800-2 Zvláštní zakládání objektů, části A 01._x000D_
</t>
  </si>
  <si>
    <t>https://podminky.urs.cz/item/CS_URS_2024_01/212752511</t>
  </si>
  <si>
    <t>Trativody z drenážních trubek pro liniové stavby a komunikace se zřízením štěrkového lože pod trubky a s jejich obsypem v otevřeném výkopu trubka korugovaná PP SN 8 perforace 220° DN 150</t>
  </si>
  <si>
    <t>-2142716748</t>
  </si>
  <si>
    <t>Trativod z drenážních trubek korugovaných PP SN 8 perforace 220° včetně lože otevřený výkop DN 150 pro liniové stavby</t>
  </si>
  <si>
    <t>212752511</t>
  </si>
  <si>
    <t>54</t>
  </si>
  <si>
    <t>"vsakovací jámy"(2*2*2)*2+2*1,5*2</t>
  </si>
  <si>
    <t>"trativod komunikace"2,3*(337,9+745)</t>
  </si>
  <si>
    <t xml:space="preserve">Poznámka k souboru cen:_x000D_
1. Ceny jsou určeny:_x000D_
a) pro jakékoliv druhy a rozměry geotextilií,_x000D_
b) i pro zřízení svislého drénu z jedné nebo více vrstev geotextilie přiložených na stěnu rýhy nebo zářezu,_x000D_
c) pro způsob spojování geotextilií přesahy._x000D_
2. Ceny nelze použít:_x000D_
a) pro zřízení opláštění výplně v zapažených rýhách; toto opláštění se oceňuje individuálně,_x000D_
b) pro knotové drény (geodrény); tyto drény se oceňují cenami souboru cen 211 97-21 Vpichování svislých konsolidačních prefabrikovaných drénů,_x000D_
c) pro zřízení vrstev z geotextilií; toto zřízení vrstev z geotextilií se ocení cenami souboru cen 213 14 Zřízení vrstvy z geotextilie._x000D_
3. V cenách jsou započteny i náklady na zřízení předepsaných přesahů a na potřebné zatěžování nebo připevňování geotextilie ke stěnám výkopu při provádění._x000D_
4. V cenách nejsou započteny náklady na dodání geotextilie; toto dodání se oceňuje ve specifikaci. Ztratné lze dohodnout ve výši 2 %._x000D_
5. Množství měrných jednotek:_x000D_
a) se určuje v m2 rozvinuté plochy opláštění bez jakýchkoliv přesahů. Při opláštění z více vrstev geotextilií se pro určení množství měrných jednotek oceňuje každá vrstva samostatně,_x000D_
b) pro dodání geotextilie oceňované ve specifikaci se určí v m2 geotextilie včetně přesahů a prořezů stanovených projektovou dokumentací._x000D_
</t>
  </si>
  <si>
    <t>https://podminky.urs.cz/item/CS_URS_2024_01/211971110</t>
  </si>
  <si>
    <t>Zřízení opláštění výplně z geotextilie odvodňovacích žeber nebo trativodů v rýze nebo zářezu se stěnami šikmými o sklonu do 1:2</t>
  </si>
  <si>
    <t>637286691</t>
  </si>
  <si>
    <t>Zřízení opláštění žeber nebo trativodů geotextilií v rýze nebo zářezu sklonu do 1:2</t>
  </si>
  <si>
    <t>211971110</t>
  </si>
  <si>
    <t>53</t>
  </si>
  <si>
    <t>"zásyp potrubi DN 160 nad "0,35*(337,9+745)*1,2</t>
  </si>
  <si>
    <t xml:space="preserve">Poznámka k souboru cen:_x000D_
1. V ceně 51-1111 jsou započteny i náklady na průduchy vytvořené z lomového kamene._x000D_
2. V cenách 52-1111 až 58-1111 nejsou započteny náklady na zřízení průduchů; tyto práce se oceňují cenami:_x000D_
a) souboru cen 212 71-11 Trativody z trub z prostého betonu bez lože,_x000D_
b) souboru cen 212 75-5 . Trativody bez lože z drenážních trubek._x000D_
3. Množství měrných jednotek se určuje v m3 vyplňovaného prostoru. Objem potrubí a lože se do vyplňovaného prostoru nezapočítává._x000D_
</t>
  </si>
  <si>
    <t>https://podminky.urs.cz/item/CS_URS_2024_01/211561111</t>
  </si>
  <si>
    <t>Výplň kamenivem do rýh odvodňovacích žeber nebo trativodů bez zhutnění, s úpravou povrchu výplně kamenivem hrubým drceným frakce 4 až 16 mm</t>
  </si>
  <si>
    <t>603807521</t>
  </si>
  <si>
    <t>Výplň odvodňovacích žeber nebo trativodů kamenivem hrubým drceným frakce 4 až 16 mm</t>
  </si>
  <si>
    <t>211561111</t>
  </si>
  <si>
    <t>52</t>
  </si>
  <si>
    <t>Zakládání</t>
  </si>
  <si>
    <t>"svahování násypů"429,2</t>
  </si>
  <si>
    <t xml:space="preserve">Poznámka k souboru cen:_x000D_
1. Ceny jsou určeny pro svahování všech nově zřizovaných ploch výkopů nebo násypů ve sklonu přes 1:5._x000D_
2. Úprava ploch vodorovných nebo ve sklonu do 1 : 5 se oceňuje cenami souboru cen 181 Úprava pláně vyrovnáním výškových rozdílů strojně._x000D_
</t>
  </si>
  <si>
    <t>https://podminky.urs.cz/item/CS_URS_2024_01/182251101</t>
  </si>
  <si>
    <t>Svahování trvalých svahů do projektovaných profilů strojně s potřebným přemístěním výkopku při svahování násypů v jakékoliv hornině</t>
  </si>
  <si>
    <t>-974635042</t>
  </si>
  <si>
    <t>Svahování násypů strojně</t>
  </si>
  <si>
    <t>182251101</t>
  </si>
  <si>
    <t>51</t>
  </si>
  <si>
    <t>"svahování cesty"14,58</t>
  </si>
  <si>
    <t>https://podminky.urs.cz/item/CS_URS_2024_01/182151111</t>
  </si>
  <si>
    <t>Svahování trvalých svahů do projektovaných profilů strojně s potřebným přemístěním výkopku při svahování v zářezech v hornině třídy těžitelnosti I, skupiny 1 až 3</t>
  </si>
  <si>
    <t>-1110535800</t>
  </si>
  <si>
    <t>Svahování v zářezech v hornině třídy těžitelnosti I skupiny 1 až 3 strojně</t>
  </si>
  <si>
    <t>182151111</t>
  </si>
  <si>
    <t>50</t>
  </si>
  <si>
    <t>295+1630+270+285+1900"prostor  kolem cesty"</t>
  </si>
  <si>
    <t>4816,8"komunikace"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</si>
  <si>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</si>
  <si>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https://podminky.urs.cz/item/CS_URS_2024_01/181951114</t>
  </si>
  <si>
    <t>Úprava pláně vyrovnáním výškových rozdílů strojně v hornině třídy těžitelnosti II, skupiny 4 a 5 se zhutněním</t>
  </si>
  <si>
    <t>984603994</t>
  </si>
  <si>
    <t>Úprava pláně v hornině třídy těžitelnosti II skupiny 4 a 5 se zhutněním strojně</t>
  </si>
  <si>
    <t>181951114</t>
  </si>
  <si>
    <t>49</t>
  </si>
  <si>
    <t>"propustek"13,5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</si>
  <si>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</si>
  <si>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https://podminky.urs.cz/item/CS_URS_2024_01/174151101</t>
  </si>
  <si>
    <t>Zásyp sypaninou z jakékoliv horniny strojně s uložením výkopku ve vrstvách se zhutněním jam, šachet, rýh nebo kolem objektů v těchto vykopávkách</t>
  </si>
  <si>
    <t>-779969918</t>
  </si>
  <si>
    <t>Zásyp jam, šachet rýh nebo kolem objektů sypaninou se zhutněním</t>
  </si>
  <si>
    <t>174151101</t>
  </si>
  <si>
    <t>104</t>
  </si>
  <si>
    <t>621,63+22</t>
  </si>
  <si>
    <t>https://podminky.urs.cz/item/CS_URS_2024_01/171251201</t>
  </si>
  <si>
    <t>Uložení sypaniny na skládky nebo meziskládky bez hutnění s upravením uložené sypaniny do předepsaného tvaru</t>
  </si>
  <si>
    <t>860105101</t>
  </si>
  <si>
    <t>Uložení sypaniny na skládky nebo meziskládky</t>
  </si>
  <si>
    <t>171251201</t>
  </si>
  <si>
    <t>44</t>
  </si>
  <si>
    <t>34*1,7</t>
  </si>
  <si>
    <t>https://podminky.urs.cz/item/CS_URS_2024_01/171201221</t>
  </si>
  <si>
    <t>Poplatek za uložení stavebního odpadu na skládce (skládkovné) zeminy a kamení zatříděného do Katalogu odpadů pod kódem 17 05 04</t>
  </si>
  <si>
    <t>1096672009</t>
  </si>
  <si>
    <t>Poplatek za uložení na skládce (skládkovné) zeminy a kamení kód odpadu 17 05 04</t>
  </si>
  <si>
    <t>171201221</t>
  </si>
  <si>
    <t>43</t>
  </si>
  <si>
    <t>327,5"zpětné zásypy komunikace"</t>
  </si>
  <si>
    <t>161,5"násypy"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</si>
  <si>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4. V cenách není započteno hutnění boků násypů. Toto hutnění se oceňuje cenami souboru cen 171 15-11 Hutnění boků násypů z hornin soudržných a sypkých._x000D_
</t>
  </si>
  <si>
    <t>https://podminky.urs.cz/item/CS_URS_2024_01/171151111</t>
  </si>
  <si>
    <t>Uložení sypanin do násypů strojně s rozprostřením sypaniny ve vrstvách a s hrubým urovnáním zhutněných z hornin nesoudržných sypkých</t>
  </si>
  <si>
    <t>-1996011403</t>
  </si>
  <si>
    <t>Uložení sypaniny z hornin nesoudržných sypkých do násypů zhutněných strojně</t>
  </si>
  <si>
    <t>171151111</t>
  </si>
  <si>
    <t>42</t>
  </si>
  <si>
    <t>"násypy"429,2</t>
  </si>
  <si>
    <t>https://podminky.urs.cz/item/CS_URS_2024_01/171151101</t>
  </si>
  <si>
    <t>Hutnění boků násypů z hornin soudržných a sypkých pro jakýkoliv sklon, délku a míru zhutnění svahu</t>
  </si>
  <si>
    <t>31193587</t>
  </si>
  <si>
    <t>Hutnění boků násypů pro jakýkoliv sklon a míru zhutnění svahu</t>
  </si>
  <si>
    <t>171151101</t>
  </si>
  <si>
    <t>41</t>
  </si>
  <si>
    <t>"aktivní zóna"1309,64</t>
  </si>
  <si>
    <t>"ornice nazpět"242,54</t>
  </si>
  <si>
    <t>"zásypy"327,8+13,5</t>
  </si>
  <si>
    <t>"ohumusování"301,83</t>
  </si>
  <si>
    <t>"násypy" 161,5</t>
  </si>
  <si>
    <t>"zbytek zeminy - skládka"621,63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</si>
  <si>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</si>
  <si>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https://podminky.urs.cz/item/CS_URS_2024_01/167151111</t>
  </si>
  <si>
    <t>Nakládání, skládání a překládání neulehlého výkopku nebo sypaniny strojně nakládání, množství přes 100 m3, z hornin třídy těžitelnosti I, skupiny 1 až 3</t>
  </si>
  <si>
    <t>933425275</t>
  </si>
  <si>
    <t>Nakládání výkopku z hornin třídy těžitelnosti I skupiny 1 až 3 přes 100 m3</t>
  </si>
  <si>
    <t>167151111</t>
  </si>
  <si>
    <t>40</t>
  </si>
  <si>
    <t>"doprava přebytečné zeminy - dalších 15 km"15*643,63</t>
  </si>
  <si>
    <t>https://podminky.urs.cz/item/CS_URS_2024_01/162751119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</si>
  <si>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</si>
  <si>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-653621081</t>
  </si>
  <si>
    <t>Příplatek k vodorovnému přemístění výkopku/sypaniny z horniny třídy těžitelnosti I skupiny 1 až 3 ZKD 1000 m přes 10000 m</t>
  </si>
  <si>
    <t>162751119</t>
  </si>
  <si>
    <t>39</t>
  </si>
  <si>
    <t>"zemina na skládku"621,63+22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</si>
  <si>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</si>
  <si>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https://podminky.urs.cz/item/CS_URS_2024_01/162751117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</si>
  <si>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</si>
  <si>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-855834700</t>
  </si>
  <si>
    <t>Vodorovné přemístění přes 9 000 do 10000 m výkopku/sypaniny z horniny třídy těžitelnosti I skupiny 1 až 3</t>
  </si>
  <si>
    <t>162751117</t>
  </si>
  <si>
    <t>38</t>
  </si>
  <si>
    <t>"aktivní zóna a nazpět"1309,64*2</t>
  </si>
  <si>
    <t>"skládka"621,63</t>
  </si>
  <si>
    <t>"sejmutí ornice"242,54</t>
  </si>
  <si>
    <t>"ohumusování"544,37-242,54</t>
  </si>
  <si>
    <t>"výkop propustek"9,5*5-2,7*5</t>
  </si>
  <si>
    <t>"výkop komunikace"2688,4</t>
  </si>
  <si>
    <t>"zásypy"327,8</t>
  </si>
  <si>
    <t>"násypy"161,5</t>
  </si>
  <si>
    <t>https://podminky.urs.cz/item/CS_URS_2024_01/162351104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</si>
  <si>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</si>
  <si>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1338846487</t>
  </si>
  <si>
    <t>Vodorovné přemístění přes 500 do 1000 m výkopku/sypaniny z horniny třídy těžitelnosti I skupiny 1 až 3</t>
  </si>
  <si>
    <t>162351104</t>
  </si>
  <si>
    <t>37</t>
  </si>
  <si>
    <t>2*5</t>
  </si>
  <si>
    <t>https://podminky.urs.cz/item/CS_URS_2024_01/162301935</t>
  </si>
  <si>
    <t>Vodorovné přemístění větví, kmenů nebo pařezů s naložením, složením a dopravou Příplatek k cenám za každých dalších i započatých 1000 m přes 1000 m větví stromů listnatých, průměru kmene přes 900 do 1100 mm</t>
  </si>
  <si>
    <t>726247317</t>
  </si>
  <si>
    <t>Příplatek k vodorovnému přemístění větví stromů listnatých D kmene přes 900 do 1100 mm ZKD 1 km</t>
  </si>
  <si>
    <t>162301935</t>
  </si>
  <si>
    <t>27</t>
  </si>
  <si>
    <t>11*5</t>
  </si>
  <si>
    <t>https://podminky.urs.cz/item/CS_URS_2024_01/162301933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</si>
  <si>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</si>
  <si>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-1324358823</t>
  </si>
  <si>
    <t>Příplatek k vodorovnému přemístění větví stromů listnatých D kmene přes 500 do 700 mm ZKD 1 km</t>
  </si>
  <si>
    <t>162301933</t>
  </si>
  <si>
    <t>26</t>
  </si>
  <si>
    <t>29*5</t>
  </si>
  <si>
    <t>https://podminky.urs.cz/item/CS_URS_2024_01/162301932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</si>
  <si>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</si>
  <si>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-481595724</t>
  </si>
  <si>
    <t>Příplatek k vodorovnému přemístění větví stromů listnatých D kmene přes 300 do 500 mm ZKD 1 km</t>
  </si>
  <si>
    <t>162301932</t>
  </si>
  <si>
    <t>25</t>
  </si>
  <si>
    <t>86*5</t>
  </si>
  <si>
    <t>https://podminky.urs.cz/item/CS_URS_2024_01/162301931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</si>
  <si>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</si>
  <si>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-1674176537</t>
  </si>
  <si>
    <t>Příplatek k vodorovnému přemístění větví stromů listnatých D kmene přes 100 do 300 mm ZKD 1 km</t>
  </si>
  <si>
    <t>162301931</t>
  </si>
  <si>
    <t>24</t>
  </si>
  <si>
    <t>https://podminky.urs.cz/item/CS_URS_2024_01/162201500</t>
  </si>
  <si>
    <t>Vodorovné přemístění větví, kmenů nebo pařezů s naložením, složením a dopravou do 1000 m větví stromů listnatých, průměru kmene přes 900 do 1100 mm</t>
  </si>
  <si>
    <t>1194173041</t>
  </si>
  <si>
    <t>Vodorovné přemístění větví stromů listnatých do 1 km D kmene přes 900 do 1100 mm</t>
  </si>
  <si>
    <t>162201500</t>
  </si>
  <si>
    <t>23</t>
  </si>
  <si>
    <t>11</t>
  </si>
  <si>
    <t>https://podminky.urs.cz/item/CS_URS_2024_01/162201403</t>
  </si>
  <si>
    <t>Vodorovné přemístění větví, kmenů nebo pařezů s naložením, složením a dopravou do 1000 m větví stromů listnatých, průměru kmene přes 500 do 700 mm</t>
  </si>
  <si>
    <t>-429684156</t>
  </si>
  <si>
    <t>Vodorovné přemístění větví stromů listnatých do 1 km D kmene přes 500 do 700 mm</t>
  </si>
  <si>
    <t>162201403</t>
  </si>
  <si>
    <t>22</t>
  </si>
  <si>
    <t>29</t>
  </si>
  <si>
    <t>https://podminky.urs.cz/item/CS_URS_2024_01/162201402</t>
  </si>
  <si>
    <t>Vodorovné přemístění větví, kmenů nebo pařezů s naložením, složením a dopravou do 1000 m větví stromů listnatých, průměru kmene přes 300 do 500 mm</t>
  </si>
  <si>
    <t>1132031373</t>
  </si>
  <si>
    <t>Vodorovné přemístění větví stromů listnatých do 1 km D kmene přes 300 do 500 mm</t>
  </si>
  <si>
    <t>162201402</t>
  </si>
  <si>
    <t>21</t>
  </si>
  <si>
    <t>86</t>
  </si>
  <si>
    <t>https://podminky.urs.cz/item/CS_URS_2024_01/162201401</t>
  </si>
  <si>
    <t>Vodorovné přemístění větví, kmenů nebo pařezů s naložením, složením a dopravou do 1000 m větví stromů listnatých, průměru kmene přes 100 do 300 mm</t>
  </si>
  <si>
    <t>-1446628596</t>
  </si>
  <si>
    <t>Vodorovné přemístění větví stromů listnatých do 1 km D kmene přes 100 do 300 mm</t>
  </si>
  <si>
    <t>162201401</t>
  </si>
  <si>
    <t>20</t>
  </si>
  <si>
    <t>"ochrana při převedení vody" (2*1*2+4*1*2)*3</t>
  </si>
  <si>
    <t>https://podminky.urs.cz/item/CS_URS_2024_01/155135125</t>
  </si>
  <si>
    <t>Dočasné hrazení z pytlů plněných pískem Přeprava pytlů za každý i započatý kilometr</t>
  </si>
  <si>
    <t>59550853</t>
  </si>
  <si>
    <t>Přeprava pytlů za každý i započatý kilometr</t>
  </si>
  <si>
    <t>155135125</t>
  </si>
  <si>
    <t>101</t>
  </si>
  <si>
    <t>"ochrana při převedení vody" 2*1*2+4*1*2</t>
  </si>
  <si>
    <t>https://podminky.urs.cz/item/CS_URS_2024_01/155135112</t>
  </si>
  <si>
    <t>Dočasné hrazení z pytlů plněných pískem odstranění</t>
  </si>
  <si>
    <t>-1133362340</t>
  </si>
  <si>
    <t>Odstranění dočasného hrazení z pytlů plněných pískem</t>
  </si>
  <si>
    <t>155135112</t>
  </si>
  <si>
    <t>100</t>
  </si>
  <si>
    <t>https://podminky.urs.cz/item/CS_URS_2024_01/155135111</t>
  </si>
  <si>
    <t>Dočasné hrazení z pytlů plněných pískem zřízení</t>
  </si>
  <si>
    <t>1111772453</t>
  </si>
  <si>
    <t>Zřízení dočasného hrazení z pytlů plněných pískem</t>
  </si>
  <si>
    <t>155135111</t>
  </si>
  <si>
    <t>99</t>
  </si>
  <si>
    <t>"odstranění propustku"17*2</t>
  </si>
  <si>
    <t>https://podminky.urs.cz/item/CS_URS_2024_01/129951113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</si>
  <si>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</si>
  <si>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1813321265</t>
  </si>
  <si>
    <t>Bourání zdiva kamenného v odkopávkách nebo prokopávkách na MC strojně</t>
  </si>
  <si>
    <t>129951113</t>
  </si>
  <si>
    <t>102</t>
  </si>
  <si>
    <t>"výkop cesty"2688,4</t>
  </si>
  <si>
    <t>"propustek"47,5</t>
  </si>
  <si>
    <t>https://podminky.urs.cz/item/CS_URS_2024_01/122251106</t>
  </si>
  <si>
    <t>Odkopávky a prokopávky nezapažené strojně v hornině třídy těžitelnosti I skupiny 3 přes 1 000 do 5 000 m3</t>
  </si>
  <si>
    <t>-1988205082</t>
  </si>
  <si>
    <t>Odkopávky a prokopávky nezapažené v hornině třídy těžitelnosti I skupiny 3 objem do 5000 m3 strojně</t>
  </si>
  <si>
    <t>122251106</t>
  </si>
  <si>
    <t>95</t>
  </si>
  <si>
    <t>"plocha pro polní cestu"1212,7</t>
  </si>
  <si>
    <t>https://podminky.urs.cz/item/CS_URS_2024_01/121151123</t>
  </si>
  <si>
    <t>Sejmutí ornice strojně při souvislé ploše přes 500 m2, tl. vrstvy do 200 mm</t>
  </si>
  <si>
    <t>-9293566</t>
  </si>
  <si>
    <t>Sejmutí ornice plochy přes 500 m2 tl vrstvy do 200 mm strojně</t>
  </si>
  <si>
    <t>121151123</t>
  </si>
  <si>
    <t>98</t>
  </si>
  <si>
    <t>https://podminky.urs.cz/item/CS_URS_2024_01/119002122</t>
  </si>
  <si>
    <t>Pomocné konstrukce při zabezpečení výkopu vodorovné pochozí přechodová lávka délky do 2 m včetně zábradlí odstranění</t>
  </si>
  <si>
    <t>1363258522</t>
  </si>
  <si>
    <t>Přechodová lávka délky do 2 m včetně zábradlí pro zabezpečení výkopu odstranění</t>
  </si>
  <si>
    <t>119002122</t>
  </si>
  <si>
    <t>16</t>
  </si>
  <si>
    <t>https://podminky.urs.cz/item/CS_URS_2024_01/119002121</t>
  </si>
  <si>
    <t>Pomocné konstrukce při zabezpečení výkopu vodorovné pochozí přechodová lávka délky do 2 m včetně zábradlí zřízení</t>
  </si>
  <si>
    <t>1951987867</t>
  </si>
  <si>
    <t>Přechodová lávka délky do 2 m včetně zábradlí pro zabezpečení výkopu zřízení</t>
  </si>
  <si>
    <t>119002121</t>
  </si>
  <si>
    <t>15</t>
  </si>
  <si>
    <t>120</t>
  </si>
  <si>
    <t>https://podminky.urs.cz/item/CS_URS_2024_01/115101301</t>
  </si>
  <si>
    <t>Pohotovost záložní čerpací soupravy pro dopravní výšku do 10 m s uvažovaným průměrným přítokem do 500 l/min</t>
  </si>
  <si>
    <t>1400913538</t>
  </si>
  <si>
    <t>den</t>
  </si>
  <si>
    <t>Pohotovost čerpací soupravy pro dopravní výšku do 10 m přítok do 500 l/min</t>
  </si>
  <si>
    <t>115101301</t>
  </si>
  <si>
    <t>13</t>
  </si>
  <si>
    <t>https://podminky.urs.cz/item/CS_URS_2024_01/115101201</t>
  </si>
  <si>
    <t>Čerpání vody na dopravní výšku do 10 m s uvažovaným průměrným přítokem do 500 l/min</t>
  </si>
  <si>
    <t>1247664156</t>
  </si>
  <si>
    <t>hod</t>
  </si>
  <si>
    <t>Čerpání vody na dopravní výšku do 10 m průměrný přítok do 500 l/min</t>
  </si>
  <si>
    <t>115101201</t>
  </si>
  <si>
    <t>12</t>
  </si>
  <si>
    <t>"převod vody u propustku"8</t>
  </si>
  <si>
    <t>https://podminky.urs.cz/item/CS_URS_2024_01/115001105</t>
  </si>
  <si>
    <t>Převedení vody potrubím průměru DN přes 300 do 600</t>
  </si>
  <si>
    <t>-1431084336</t>
  </si>
  <si>
    <t>Převedení vody potrubím DN přes 300 do 600</t>
  </si>
  <si>
    <t>115001105</t>
  </si>
  <si>
    <t>https://podminky.urs.cz/item/CS_URS_2024_01/112251105</t>
  </si>
  <si>
    <t>Odstranění pařezů strojně s jejich vykopáním nebo vytrháním průměru přes 900 do 1100 mm</t>
  </si>
  <si>
    <t>1597555128</t>
  </si>
  <si>
    <t>Odstranění pařezů průměru přes 900 do 1100 mm</t>
  </si>
  <si>
    <t>112251105</t>
  </si>
  <si>
    <t>10</t>
  </si>
  <si>
    <t>https://podminky.urs.cz/item/CS_URS_2024_01/112251103</t>
  </si>
  <si>
    <t>Odstranění pařezů strojně s jejich vykopáním nebo vytrháním průměru přes 500 do 700 mm</t>
  </si>
  <si>
    <t>-1260054033</t>
  </si>
  <si>
    <t>Odstranění pařezů průměru přes 500 do 700 mm</t>
  </si>
  <si>
    <t>112251103</t>
  </si>
  <si>
    <t xml:space="preserve">Poznámka k souboru cen:_x000D_
1. Ceny lze použít i pro odstranění pařezů ze sesuté zeminy, vývratů a polomů._x000D_
2. V ceně jsou započteny i náklady na případné nutné odklizení pařezů na hromady na vzdálenost do 50 m nebo naložení na dopravní prostředek._x000D_
3. Mají-li se odstraňovat pařezy z pokáceného souvislého lesního porostu, lze počet pařezů stanovit s přihlédnutím k tabulce v příloze č. 2._x000D_
4. Zásyp jam po pařezech se oceňuje cenami souboru cen 174 2.. Zásyp jam po pařezech._x000D_
5. Průměr pařezu se měří v místě řezu kmene na základě dvojího na sebe kolmého měření a následného zprůměrování naměřených hodnot._x000D_
</t>
  </si>
  <si>
    <t>https://podminky.urs.cz/item/CS_URS_2024_01/112251102</t>
  </si>
  <si>
    <t>Odstranění pařezů strojně s jejich vykopáním nebo vytrháním průměru přes 300 do 500 mm</t>
  </si>
  <si>
    <t>-1469234949</t>
  </si>
  <si>
    <t>Odstranění pařezů průměru přes 300 do 500 mm</t>
  </si>
  <si>
    <t>112251102</t>
  </si>
  <si>
    <t>https://podminky.urs.cz/item/CS_URS_2024_01/112251101</t>
  </si>
  <si>
    <t>Odstranění pařezů strojně s jejich vykopáním nebo vytrháním průměru přes 100 do 300 mm</t>
  </si>
  <si>
    <t>-300149072</t>
  </si>
  <si>
    <t>Odstranění pařezů průměru přes 100 do 300 mm</t>
  </si>
  <si>
    <t>112251101</t>
  </si>
  <si>
    <t>7</t>
  </si>
  <si>
    <t>https://podminky.urs.cz/item/CS_URS_2024_01/112101105</t>
  </si>
  <si>
    <t>Odstranění stromů s odřezáním kmene a s odvětvením listnatých, průměru kmene přes 900 do 1100 mm</t>
  </si>
  <si>
    <t>-95160742</t>
  </si>
  <si>
    <t>Odstranění stromů listnatých průměru kmene přes 900 do 1100 mm</t>
  </si>
  <si>
    <t>112101105</t>
  </si>
  <si>
    <t>6</t>
  </si>
  <si>
    <t>https://podminky.urs.cz/item/CS_URS_2024_01/112101103</t>
  </si>
  <si>
    <t>Odstranění stromů s odřezáním kmene a s odvětvením listnatých, průměru kmene přes 500 do 700 mm</t>
  </si>
  <si>
    <t>478956630</t>
  </si>
  <si>
    <t>Odstranění stromů listnatých průměru kmene přes 500 do 700 mm</t>
  </si>
  <si>
    <t>112101103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</si>
  <si>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</si>
  <si>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https://podminky.urs.cz/item/CS_URS_2024_01/112101102</t>
  </si>
  <si>
    <t>Odstranění stromů s odřezáním kmene a s odvětvením listnatých, průměru kmene přes 300 do 500 mm</t>
  </si>
  <si>
    <t>937607537</t>
  </si>
  <si>
    <t>Odstranění stromů listnatých průměru kmene přes 300 do 500 mm</t>
  </si>
  <si>
    <t>112101102</t>
  </si>
  <si>
    <t>https://podminky.urs.cz/item/CS_URS_2024_01/112101101</t>
  </si>
  <si>
    <t>Odstranění stromů s odřezáním kmene a s odvětvením listnatých, průměru kmene přes 100 do 300 mm</t>
  </si>
  <si>
    <t>320543425</t>
  </si>
  <si>
    <t>Odstranění stromů listnatých průměru kmene přes 100 do 300 mm</t>
  </si>
  <si>
    <t>112101101</t>
  </si>
  <si>
    <t>https://podminky.urs.cz/item/CS_URS_2024_01/111151103</t>
  </si>
  <si>
    <t>Odstranění travin a rákosu strojně travin, při celkové ploše přes 500 m2</t>
  </si>
  <si>
    <t>1661608701</t>
  </si>
  <si>
    <t>Odstranění travin z celkové plochy přes 500 m2 strojně</t>
  </si>
  <si>
    <t>111151103</t>
  </si>
  <si>
    <t>97</t>
  </si>
  <si>
    <t>Zemní práce</t>
  </si>
  <si>
    <t>Práce a dodávky HSV</t>
  </si>
  <si>
    <t>HSV</t>
  </si>
  <si>
    <t>-1</t>
  </si>
  <si>
    <t>Náklady soupisu celkem</t>
  </si>
  <si>
    <t>Suť Celkem [t]</t>
  </si>
  <si>
    <t>J. suť [t]</t>
  </si>
  <si>
    <t>Hmotnost celkem [t]</t>
  </si>
  <si>
    <t>J. hmotnost [t]</t>
  </si>
  <si>
    <t>Nh celkem [h]</t>
  </si>
  <si>
    <t>J. Nh [h]</t>
  </si>
  <si>
    <t>DPH</t>
  </si>
  <si>
    <t>Cenová soustava</t>
  </si>
  <si>
    <t>Cena celkem [CZK]</t>
  </si>
  <si>
    <t>J.cena [CZK]</t>
  </si>
  <si>
    <t>Množství</t>
  </si>
  <si>
    <t>MJ</t>
  </si>
  <si>
    <t>Popis</t>
  </si>
  <si>
    <t>Kód</t>
  </si>
  <si>
    <t>Typ</t>
  </si>
  <si>
    <t>PČ</t>
  </si>
  <si>
    <t>Zpracovatel:</t>
  </si>
  <si>
    <t>Uchazeč:</t>
  </si>
  <si>
    <t>Projektant:</t>
  </si>
  <si>
    <t>Zadavatel:</t>
  </si>
  <si>
    <t>Datum:</t>
  </si>
  <si>
    <t>Místo:</t>
  </si>
  <si>
    <t>Objekt:</t>
  </si>
  <si>
    <t>Stavba:</t>
  </si>
  <si>
    <t>SOUPIS PRACÍ</t>
  </si>
  <si>
    <t xml:space="preserve">    998 - Přesun hmot</t>
  </si>
  <si>
    <t xml:space="preserve">    997 - Přesun sutě</t>
  </si>
  <si>
    <t xml:space="preserve">    9 - Ostatní konstrukce a práce-bourání</t>
  </si>
  <si>
    <t xml:space="preserve">    8 - Trubní vedení</t>
  </si>
  <si>
    <t xml:space="preserve">    5 - Komunikace pozemní</t>
  </si>
  <si>
    <t xml:space="preserve">    4 - Vodorovné konstrukce</t>
  </si>
  <si>
    <t xml:space="preserve">    3 - Svislé a kompletní konstrukce</t>
  </si>
  <si>
    <t xml:space="preserve">    2 - Zakládání</t>
  </si>
  <si>
    <t xml:space="preserve">    1 - Zemní práce</t>
  </si>
  <si>
    <t>HSV - Práce a dodávky HSV</t>
  </si>
  <si>
    <t>Náklady stavby celkem</t>
  </si>
  <si>
    <t>Kód dílu - Popis</t>
  </si>
  <si>
    <t>REKAPITULACE ČLENĚNÍ SOUPISU PRACÍ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</si>
  <si>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</si>
  <si>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</si>
  <si>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</si>
  <si>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</si>
  <si>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</si>
  <si>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</si>
  <si>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</si>
  <si>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Výše daně</t>
  </si>
  <si>
    <t>Sazba daně</t>
  </si>
  <si>
    <t>Základ daně</t>
  </si>
  <si>
    <t>Cena bez DPH</t>
  </si>
  <si>
    <t>Poznámka:</t>
  </si>
  <si>
    <t>DIČ:</t>
  </si>
  <si>
    <t>IČ:</t>
  </si>
  <si>
    <t>Újezd u Krásné</t>
  </si>
  <si>
    <t>CC-CZ:</t>
  </si>
  <si>
    <t>KSO:</t>
  </si>
  <si>
    <t>SO 101 - Polní cesta</t>
  </si>
  <si>
    <t>v ---  níže se nacházejí doplnkové a pomocné údaje k sestavám  --- v</t>
  </si>
  <si>
    <t>KRYCÍ LIST SOUPISU PRACÍ</t>
  </si>
  <si>
    <t>{2d325da0-c3ff-431b-a62e-08b72a3b0677}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</si>
</sst>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"/>
    <numFmt numFmtId="166" formatCode="dd\.mm\.yyyy"/>
    <numFmt numFmtId="167" formatCode="#,##0.00%"/>
  </numFmts>
  <fonts count="29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i/>
      <sz val="7"/>
      <color rgb="FF969696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sz val="7"/>
      <color rgb="FF979797"/>
      <name val="Arial CE"/>
    </font>
    <font>
      <sz val="7"/>
      <name val="Arial CE"/>
    </font>
    <font>
      <sz val="9"/>
      <name val="Arial CE"/>
    </font>
    <font>
      <sz val="9"/>
      <color rgb="FF96969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FF0000"/>
      <name val="Arial CE"/>
    </font>
    <font>
      <sz val="12"/>
      <color rgb="FF00336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b/>
      <sz val="12"/>
      <color rgb="FF800000"/>
      <name val="Arial CE"/>
    </font>
    <font>
      <b/>
      <sz val="12"/>
      <name val="Arial CE"/>
    </font>
    <font>
      <sz val="8"/>
      <color rgb="FF969696"/>
      <name val="Arial CE"/>
    </font>
    <font>
      <b/>
      <sz val="10"/>
      <name val="Arial CE"/>
    </font>
    <font>
      <sz val="10"/>
      <color rgb="FF3366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136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0" xfId="1" applyAlignment="1">
      <alignment horizontal="left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5" fillId="0" borderId="0" xfId="2" applyFont="1" applyAlignment="1" applyProtection="1">
      <alignment vertical="center" wrapText="1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4" fontId="1" fillId="0" borderId="0" xfId="1" applyNumberFormat="1" applyAlignment="1">
      <alignment vertical="center"/>
    </xf>
    <xf numFmtId="164" fontId="9" fillId="0" borderId="7" xfId="1" applyNumberFormat="1" applyFont="1" applyBorder="1" applyAlignment="1">
      <alignment vertical="center"/>
    </xf>
    <xf numFmtId="164" fontId="9" fillId="0" borderId="0" xfId="1" applyNumberFormat="1" applyFont="1" applyAlignment="1">
      <alignment vertical="center"/>
    </xf>
    <xf numFmtId="0" fontId="9" fillId="0" borderId="0" xfId="1" applyFont="1" applyAlignment="1">
      <alignment horizontal="center" vertical="center"/>
    </xf>
    <xf numFmtId="0" fontId="9" fillId="2" borderId="8" xfId="1" applyFont="1" applyFill="1" applyBorder="1" applyAlignment="1" applyProtection="1">
      <alignment horizontal="left" vertical="center"/>
      <protection locked="0"/>
    </xf>
    <xf numFmtId="0" fontId="1" fillId="0" borderId="9" xfId="1" applyBorder="1" applyAlignment="1">
      <alignment vertical="center"/>
    </xf>
    <xf numFmtId="4" fontId="8" fillId="0" borderId="9" xfId="1" applyNumberFormat="1" applyFont="1" applyBorder="1" applyAlignment="1">
      <alignment vertical="center"/>
    </xf>
    <xf numFmtId="4" fontId="8" fillId="2" borderId="9" xfId="1" applyNumberFormat="1" applyFont="1" applyFill="1" applyBorder="1" applyAlignment="1" applyProtection="1">
      <alignment vertical="center"/>
      <protection locked="0"/>
    </xf>
    <xf numFmtId="165" fontId="8" fillId="0" borderId="9" xfId="1" applyNumberFormat="1" applyFont="1" applyBorder="1" applyAlignment="1">
      <alignment vertical="center"/>
    </xf>
    <xf numFmtId="0" fontId="8" fillId="0" borderId="9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left" vertical="center" wrapText="1"/>
    </xf>
    <xf numFmtId="49" fontId="8" fillId="0" borderId="9" xfId="1" applyNumberFormat="1" applyFont="1" applyBorder="1" applyAlignment="1">
      <alignment horizontal="left" vertical="center" wrapText="1"/>
    </xf>
    <xf numFmtId="0" fontId="8" fillId="0" borderId="9" xfId="1" applyFont="1" applyBorder="1" applyAlignment="1">
      <alignment horizontal="center" vertical="center"/>
    </xf>
    <xf numFmtId="0" fontId="10" fillId="0" borderId="0" xfId="1" applyFont="1"/>
    <xf numFmtId="4" fontId="10" fillId="0" borderId="0" xfId="1" applyNumberFormat="1" applyFont="1" applyAlignment="1">
      <alignment vertical="center"/>
    </xf>
    <xf numFmtId="0" fontId="10" fillId="0" borderId="0" xfId="1" applyFont="1" applyAlignment="1">
      <alignment horizontal="left"/>
    </xf>
    <xf numFmtId="0" fontId="10" fillId="0" borderId="0" xfId="1" applyFont="1" applyAlignment="1">
      <alignment horizontal="center"/>
    </xf>
    <xf numFmtId="164" fontId="10" fillId="0" borderId="7" xfId="1" applyNumberFormat="1" applyFont="1" applyBorder="1"/>
    <xf numFmtId="164" fontId="10" fillId="0" borderId="0" xfId="1" applyNumberFormat="1" applyFont="1"/>
    <xf numFmtId="0" fontId="10" fillId="0" borderId="8" xfId="1" applyFont="1" applyBorder="1"/>
    <xf numFmtId="0" fontId="10" fillId="0" borderId="1" xfId="1" applyFont="1" applyBorder="1"/>
    <xf numFmtId="4" fontId="11" fillId="0" borderId="0" xfId="1" applyNumberFormat="1" applyFont="1"/>
    <xf numFmtId="0" fontId="10" fillId="0" borderId="0" xfId="1" applyFont="1" applyProtection="1">
      <protection locked="0"/>
    </xf>
    <xf numFmtId="0" fontId="11" fillId="0" borderId="0" xfId="1" applyFont="1" applyAlignment="1">
      <alignment horizontal="left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12" fillId="0" borderId="7" xfId="1" applyFont="1" applyBorder="1" applyAlignment="1">
      <alignment vertical="center"/>
    </xf>
    <xf numFmtId="0" fontId="12" fillId="0" borderId="8" xfId="1" applyFont="1" applyBorder="1" applyAlignment="1">
      <alignment vertical="center"/>
    </xf>
    <xf numFmtId="0" fontId="12" fillId="0" borderId="1" xfId="1" applyFont="1" applyBorder="1" applyAlignment="1">
      <alignment vertical="center"/>
    </xf>
    <xf numFmtId="0" fontId="12" fillId="0" borderId="0" xfId="1" applyFont="1" applyAlignment="1" applyProtection="1">
      <alignment vertical="center"/>
      <protection locked="0"/>
    </xf>
    <xf numFmtId="165" fontId="12" fillId="0" borderId="0" xfId="1" applyNumberFormat="1" applyFont="1" applyAlignment="1">
      <alignment vertic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center" vertical="center"/>
    </xf>
    <xf numFmtId="0" fontId="13" fillId="2" borderId="8" xfId="1" applyFont="1" applyFill="1" applyBorder="1" applyAlignment="1" applyProtection="1">
      <alignment horizontal="left" vertical="center"/>
      <protection locked="0"/>
    </xf>
    <xf numFmtId="0" fontId="14" fillId="0" borderId="1" xfId="1" applyFont="1" applyBorder="1" applyAlignment="1">
      <alignment vertical="center"/>
    </xf>
    <xf numFmtId="0" fontId="14" fillId="0" borderId="9" xfId="1" applyFont="1" applyBorder="1" applyAlignment="1">
      <alignment vertical="center"/>
    </xf>
    <xf numFmtId="4" fontId="13" fillId="0" borderId="9" xfId="1" applyNumberFormat="1" applyFont="1" applyBorder="1" applyAlignment="1">
      <alignment vertical="center"/>
    </xf>
    <xf numFmtId="4" fontId="13" fillId="2" borderId="9" xfId="1" applyNumberFormat="1" applyFont="1" applyFill="1" applyBorder="1" applyAlignment="1" applyProtection="1">
      <alignment vertical="center"/>
      <protection locked="0"/>
    </xf>
    <xf numFmtId="165" fontId="13" fillId="0" borderId="9" xfId="1" applyNumberFormat="1" applyFont="1" applyBorder="1" applyAlignment="1">
      <alignment vertical="center"/>
    </xf>
    <xf numFmtId="0" fontId="13" fillId="0" borderId="9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left" vertical="center" wrapText="1"/>
    </xf>
    <xf numFmtId="49" fontId="13" fillId="0" borderId="9" xfId="1" applyNumberFormat="1" applyFont="1" applyBorder="1" applyAlignment="1">
      <alignment horizontal="left" vertical="center" wrapText="1"/>
    </xf>
    <xf numFmtId="0" fontId="13" fillId="0" borderId="9" xfId="1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15" fillId="0" borderId="0" xfId="1" applyFont="1" applyAlignment="1">
      <alignment horizontal="left" vertical="center"/>
    </xf>
    <xf numFmtId="0" fontId="15" fillId="0" borderId="7" xfId="1" applyFont="1" applyBorder="1" applyAlignment="1">
      <alignment vertical="center"/>
    </xf>
    <xf numFmtId="0" fontId="15" fillId="0" borderId="8" xfId="1" applyFont="1" applyBorder="1" applyAlignment="1">
      <alignment vertical="center"/>
    </xf>
    <xf numFmtId="0" fontId="15" fillId="0" borderId="1" xfId="1" applyFont="1" applyBorder="1" applyAlignment="1">
      <alignment vertical="center"/>
    </xf>
    <xf numFmtId="0" fontId="15" fillId="0" borderId="0" xfId="1" applyFont="1" applyAlignment="1" applyProtection="1">
      <alignment vertical="center"/>
      <protection locked="0"/>
    </xf>
    <xf numFmtId="165" fontId="15" fillId="0" borderId="0" xfId="1" applyNumberFormat="1" applyFont="1" applyAlignment="1">
      <alignment vertical="center"/>
    </xf>
    <xf numFmtId="0" fontId="15" fillId="0" borderId="0" xfId="1" applyFont="1" applyAlignment="1">
      <alignment horizontal="left" vertical="center" wrapText="1"/>
    </xf>
    <xf numFmtId="4" fontId="16" fillId="0" borderId="0" xfId="1" applyNumberFormat="1" applyFont="1"/>
    <xf numFmtId="0" fontId="16" fillId="0" borderId="0" xfId="1" applyFont="1" applyAlignment="1">
      <alignment horizontal="left"/>
    </xf>
    <xf numFmtId="4" fontId="17" fillId="0" borderId="0" xfId="1" applyNumberFormat="1" applyFont="1" applyAlignment="1">
      <alignment vertical="center"/>
    </xf>
    <xf numFmtId="164" fontId="18" fillId="0" borderId="10" xfId="1" applyNumberFormat="1" applyFont="1" applyBorder="1"/>
    <xf numFmtId="0" fontId="1" fillId="0" borderId="11" xfId="1" applyBorder="1" applyAlignment="1">
      <alignment vertical="center"/>
    </xf>
    <xf numFmtId="164" fontId="18" fillId="0" borderId="11" xfId="1" applyNumberFormat="1" applyFont="1" applyBorder="1"/>
    <xf numFmtId="0" fontId="1" fillId="0" borderId="12" xfId="1" applyBorder="1" applyAlignment="1">
      <alignment vertical="center"/>
    </xf>
    <xf numFmtId="4" fontId="19" fillId="0" borderId="0" xfId="1" applyNumberFormat="1" applyFont="1"/>
    <xf numFmtId="0" fontId="19" fillId="0" borderId="0" xfId="1" applyFont="1" applyAlignment="1">
      <alignment horizontal="left" vertical="center"/>
    </xf>
    <xf numFmtId="0" fontId="1" fillId="0" borderId="0" xfId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  <xf numFmtId="0" fontId="8" fillId="3" borderId="13" xfId="1" applyFont="1" applyFill="1" applyBorder="1" applyAlignment="1">
      <alignment horizontal="center" vertical="center" wrapText="1"/>
    </xf>
    <xf numFmtId="0" fontId="8" fillId="3" borderId="14" xfId="1" applyFont="1" applyFill="1" applyBorder="1" applyAlignment="1">
      <alignment horizontal="center" vertical="center" wrapText="1"/>
    </xf>
    <xf numFmtId="0" fontId="8" fillId="3" borderId="15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21" fillId="0" borderId="0" xfId="1" applyFont="1" applyAlignment="1">
      <alignment horizontal="left" vertical="center"/>
    </xf>
    <xf numFmtId="0" fontId="20" fillId="0" borderId="0" xfId="1" applyFont="1" applyAlignment="1">
      <alignment horizontal="left" vertical="center"/>
    </xf>
    <xf numFmtId="166" fontId="20" fillId="0" borderId="0" xfId="1" applyNumberFormat="1" applyFont="1" applyAlignment="1">
      <alignment horizontal="left" vertical="center"/>
    </xf>
    <xf numFmtId="0" fontId="23" fillId="0" borderId="0" xfId="1" applyFont="1" applyAlignment="1">
      <alignment horizontal="left"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1" xfId="1" applyFont="1" applyBorder="1" applyAlignment="1">
      <alignment vertical="center"/>
    </xf>
    <xf numFmtId="4" fontId="11" fillId="0" borderId="5" xfId="1" applyNumberFormat="1" applyFont="1" applyBorder="1" applyAlignment="1">
      <alignment vertical="center"/>
    </xf>
    <xf numFmtId="0" fontId="11" fillId="0" borderId="5" xfId="1" applyFont="1" applyBorder="1" applyAlignment="1">
      <alignment vertical="center"/>
    </xf>
    <xf numFmtId="0" fontId="11" fillId="0" borderId="5" xfId="1" applyFont="1" applyBorder="1" applyAlignment="1">
      <alignment horizontal="left" vertical="center"/>
    </xf>
    <xf numFmtId="0" fontId="16" fillId="0" borderId="0" xfId="1" applyFont="1" applyAlignment="1">
      <alignment vertical="center"/>
    </xf>
    <xf numFmtId="0" fontId="16" fillId="0" borderId="1" xfId="1" applyFont="1" applyBorder="1" applyAlignment="1">
      <alignment vertical="center"/>
    </xf>
    <xf numFmtId="4" fontId="16" fillId="0" borderId="5" xfId="1" applyNumberFormat="1" applyFont="1" applyBorder="1" applyAlignment="1">
      <alignment vertical="center"/>
    </xf>
    <xf numFmtId="0" fontId="16" fillId="0" borderId="5" xfId="1" applyFont="1" applyBorder="1" applyAlignment="1">
      <alignment vertical="center"/>
    </xf>
    <xf numFmtId="0" fontId="16" fillId="0" borderId="5" xfId="1" applyFont="1" applyBorder="1" applyAlignment="1">
      <alignment horizontal="left" vertical="center"/>
    </xf>
    <xf numFmtId="4" fontId="19" fillId="0" borderId="0" xfId="1" applyNumberFormat="1" applyFont="1" applyAlignment="1">
      <alignment vertical="center"/>
    </xf>
    <xf numFmtId="0" fontId="24" fillId="0" borderId="0" xfId="1" applyFont="1" applyAlignment="1">
      <alignment horizontal="left" vertical="center"/>
    </xf>
    <xf numFmtId="0" fontId="1" fillId="3" borderId="0" xfId="1" applyFill="1" applyAlignment="1">
      <alignment vertical="center"/>
    </xf>
    <xf numFmtId="0" fontId="8" fillId="3" borderId="0" xfId="1" applyFont="1" applyFill="1" applyAlignment="1">
      <alignment horizontal="right" vertical="center"/>
    </xf>
    <xf numFmtId="0" fontId="8" fillId="3" borderId="0" xfId="1" applyFont="1" applyFill="1" applyAlignment="1">
      <alignment horizontal="left" vertical="center"/>
    </xf>
    <xf numFmtId="0" fontId="1" fillId="3" borderId="18" xfId="1" applyFill="1" applyBorder="1" applyAlignment="1">
      <alignment vertical="center"/>
    </xf>
    <xf numFmtId="4" fontId="25" fillId="3" borderId="19" xfId="1" applyNumberFormat="1" applyFont="1" applyFill="1" applyBorder="1" applyAlignment="1">
      <alignment vertical="center"/>
    </xf>
    <xf numFmtId="0" fontId="1" fillId="3" borderId="19" xfId="1" applyFill="1" applyBorder="1" applyAlignment="1">
      <alignment vertical="center"/>
    </xf>
    <xf numFmtId="0" fontId="25" fillId="3" borderId="19" xfId="1" applyFont="1" applyFill="1" applyBorder="1" applyAlignment="1">
      <alignment horizontal="center" vertical="center"/>
    </xf>
    <xf numFmtId="0" fontId="25" fillId="3" borderId="19" xfId="1" applyFont="1" applyFill="1" applyBorder="1" applyAlignment="1">
      <alignment horizontal="right" vertical="center"/>
    </xf>
    <xf numFmtId="0" fontId="25" fillId="3" borderId="20" xfId="1" applyFont="1" applyFill="1" applyBorder="1" applyAlignment="1">
      <alignment horizontal="left" vertical="center"/>
    </xf>
    <xf numFmtId="4" fontId="21" fillId="0" borderId="0" xfId="1" applyNumberFormat="1" applyFont="1" applyAlignment="1">
      <alignment vertical="center"/>
    </xf>
    <xf numFmtId="167" fontId="21" fillId="0" borderId="0" xfId="1" applyNumberFormat="1" applyFont="1" applyAlignment="1">
      <alignment horizontal="right" vertical="center"/>
    </xf>
    <xf numFmtId="0" fontId="26" fillId="0" borderId="0" xfId="1" applyFont="1" applyAlignment="1">
      <alignment horizontal="left" vertical="center"/>
    </xf>
    <xf numFmtId="0" fontId="21" fillId="0" borderId="0" xfId="1" applyFont="1" applyAlignment="1">
      <alignment horizontal="right" vertical="center"/>
    </xf>
    <xf numFmtId="0" fontId="27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1" xfId="1" applyBorder="1" applyAlignment="1">
      <alignment vertical="center" wrapText="1"/>
    </xf>
    <xf numFmtId="0" fontId="20" fillId="2" borderId="0" xfId="1" applyFont="1" applyFill="1" applyAlignment="1" applyProtection="1">
      <alignment horizontal="left" vertical="center"/>
      <protection locked="0"/>
    </xf>
    <xf numFmtId="0" fontId="1" fillId="0" borderId="1" xfId="1" applyBorder="1"/>
    <xf numFmtId="0" fontId="28" fillId="0" borderId="0" xfId="1" applyFont="1" applyAlignment="1">
      <alignment horizontal="left" vertical="center"/>
    </xf>
    <xf numFmtId="0" fontId="1" fillId="0" borderId="16" xfId="1" applyBorder="1"/>
    <xf numFmtId="0" fontId="1" fillId="0" borderId="17" xfId="1" applyBorder="1"/>
    <xf numFmtId="0" fontId="22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21" fillId="0" borderId="0" xfId="1" applyFont="1" applyAlignment="1">
      <alignment horizontal="left" vertical="center" wrapText="1"/>
    </xf>
    <xf numFmtId="0" fontId="21" fillId="0" borderId="0" xfId="1" applyFont="1" applyAlignment="1">
      <alignment horizontal="left" vertical="center"/>
    </xf>
    <xf numFmtId="0" fontId="1" fillId="0" borderId="0" xfId="1"/>
    <xf numFmtId="0" fontId="20" fillId="2" borderId="0" xfId="1" applyFont="1" applyFill="1" applyAlignment="1" applyProtection="1">
      <alignment horizontal="left" vertical="center"/>
      <protection locked="0"/>
    </xf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left" vertical="center" wrapText="1"/>
    </xf>
  </cellXfs>
  <cellStyles count="3">
    <cellStyle name="Hypertextový odkaz" xfId="2" builtinId="8"/>
    <cellStyle name="Normální" xfId="0" builtinId="0"/>
    <cellStyle name="Normální 2" xfId="1" xr:uid="{B72A9BBE-F712-4A26-B9F6-A76344DE81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BD6B6CD9-285B-447C-9BC7-307CF1C3B4F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Vymena\PRV\PRV%20%202014-2020%20-%20operace%204.3.1%20P&#218;%20-%20realizace%20cest\&#218;jezd%20VC%202\Rozpo&#269;ty\Rozd&#283;len&#233;%20-%20slep&#233;\Pokyny%20pro%20vypln&#283;n&#237;.xlsx" TargetMode="External"/><Relationship Id="rId1" Type="http://schemas.openxmlformats.org/officeDocument/2006/relationships/externalLinkPath" Target="Pokyny%20pro%20vypln&#283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Pokyny pro vyplnění"/>
    </sheetNames>
    <sheetDataSet>
      <sheetData sheetId="0">
        <row r="6">
          <cell r="K6" t="str">
            <v>Polní cesta VC2</v>
          </cell>
        </row>
        <row r="8">
          <cell r="AN8" t="str">
            <v>15. 8. 2023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162301932" TargetMode="External"/><Relationship Id="rId21" Type="http://schemas.openxmlformats.org/officeDocument/2006/relationships/hyperlink" Target="https://podminky.urs.cz/item/CS_URS_2024_01/162201401" TargetMode="External"/><Relationship Id="rId42" Type="http://schemas.openxmlformats.org/officeDocument/2006/relationships/hyperlink" Target="https://podminky.urs.cz/item/CS_URS_2024_01/211971110" TargetMode="External"/><Relationship Id="rId47" Type="http://schemas.openxmlformats.org/officeDocument/2006/relationships/hyperlink" Target="https://podminky.urs.cz/item/CS_URS_2024_01/274362021" TargetMode="External"/><Relationship Id="rId63" Type="http://schemas.openxmlformats.org/officeDocument/2006/relationships/hyperlink" Target="https://podminky.urs.cz/item/CS_URS_2024_01/899658211" TargetMode="External"/><Relationship Id="rId68" Type="http://schemas.openxmlformats.org/officeDocument/2006/relationships/hyperlink" Target="https://podminky.urs.cz/item/CS_URS_2024_01/998225111" TargetMode="External"/><Relationship Id="rId7" Type="http://schemas.openxmlformats.org/officeDocument/2006/relationships/hyperlink" Target="https://podminky.urs.cz/item/CS_URS_2024_01/112251102" TargetMode="External"/><Relationship Id="rId2" Type="http://schemas.openxmlformats.org/officeDocument/2006/relationships/hyperlink" Target="https://podminky.urs.cz/item/CS_URS_2024_01/112101101" TargetMode="External"/><Relationship Id="rId16" Type="http://schemas.openxmlformats.org/officeDocument/2006/relationships/hyperlink" Target="https://podminky.urs.cz/item/CS_URS_2024_01/122251106" TargetMode="External"/><Relationship Id="rId29" Type="http://schemas.openxmlformats.org/officeDocument/2006/relationships/hyperlink" Target="https://podminky.urs.cz/item/CS_URS_2024_01/162351104" TargetMode="External"/><Relationship Id="rId11" Type="http://schemas.openxmlformats.org/officeDocument/2006/relationships/hyperlink" Target="https://podminky.urs.cz/item/CS_URS_2024_01/115101201" TargetMode="External"/><Relationship Id="rId24" Type="http://schemas.openxmlformats.org/officeDocument/2006/relationships/hyperlink" Target="https://podminky.urs.cz/item/CS_URS_2024_01/162201500" TargetMode="External"/><Relationship Id="rId32" Type="http://schemas.openxmlformats.org/officeDocument/2006/relationships/hyperlink" Target="https://podminky.urs.cz/item/CS_URS_2024_01/167151111" TargetMode="External"/><Relationship Id="rId37" Type="http://schemas.openxmlformats.org/officeDocument/2006/relationships/hyperlink" Target="https://podminky.urs.cz/item/CS_URS_2024_01/174151101" TargetMode="External"/><Relationship Id="rId40" Type="http://schemas.openxmlformats.org/officeDocument/2006/relationships/hyperlink" Target="https://podminky.urs.cz/item/CS_URS_2024_01/182251101" TargetMode="External"/><Relationship Id="rId45" Type="http://schemas.openxmlformats.org/officeDocument/2006/relationships/hyperlink" Target="https://podminky.urs.cz/item/CS_URS_2024_01/274321117" TargetMode="External"/><Relationship Id="rId53" Type="http://schemas.openxmlformats.org/officeDocument/2006/relationships/hyperlink" Target="https://podminky.urs.cz/item/CS_URS_2024_01/561081131" TargetMode="External"/><Relationship Id="rId58" Type="http://schemas.openxmlformats.org/officeDocument/2006/relationships/hyperlink" Target="https://podminky.urs.cz/item/CS_URS_2024_01/599142111" TargetMode="External"/><Relationship Id="rId66" Type="http://schemas.openxmlformats.org/officeDocument/2006/relationships/hyperlink" Target="https://podminky.urs.cz/item/CS_URS_2024_01/997321511" TargetMode="External"/><Relationship Id="rId5" Type="http://schemas.openxmlformats.org/officeDocument/2006/relationships/hyperlink" Target="https://podminky.urs.cz/item/CS_URS_2024_01/112101105" TargetMode="External"/><Relationship Id="rId61" Type="http://schemas.openxmlformats.org/officeDocument/2006/relationships/hyperlink" Target="https://podminky.urs.cz/item/CS_URS_2024_01/899623171" TargetMode="External"/><Relationship Id="rId19" Type="http://schemas.openxmlformats.org/officeDocument/2006/relationships/hyperlink" Target="https://podminky.urs.cz/item/CS_URS_2024_01/155135112" TargetMode="External"/><Relationship Id="rId14" Type="http://schemas.openxmlformats.org/officeDocument/2006/relationships/hyperlink" Target="https://podminky.urs.cz/item/CS_URS_2024_01/119002122" TargetMode="External"/><Relationship Id="rId22" Type="http://schemas.openxmlformats.org/officeDocument/2006/relationships/hyperlink" Target="https://podminky.urs.cz/item/CS_URS_2024_01/162201402" TargetMode="External"/><Relationship Id="rId27" Type="http://schemas.openxmlformats.org/officeDocument/2006/relationships/hyperlink" Target="https://podminky.urs.cz/item/CS_URS_2024_01/162301933" TargetMode="External"/><Relationship Id="rId30" Type="http://schemas.openxmlformats.org/officeDocument/2006/relationships/hyperlink" Target="https://podminky.urs.cz/item/CS_URS_2024_01/162751117" TargetMode="External"/><Relationship Id="rId35" Type="http://schemas.openxmlformats.org/officeDocument/2006/relationships/hyperlink" Target="https://podminky.urs.cz/item/CS_URS_2024_01/171201221" TargetMode="External"/><Relationship Id="rId43" Type="http://schemas.openxmlformats.org/officeDocument/2006/relationships/hyperlink" Target="https://podminky.urs.cz/item/CS_URS_2024_01/212752511" TargetMode="External"/><Relationship Id="rId48" Type="http://schemas.openxmlformats.org/officeDocument/2006/relationships/hyperlink" Target="https://podminky.urs.cz/item/CS_URS_2024_01/275354211" TargetMode="External"/><Relationship Id="rId56" Type="http://schemas.openxmlformats.org/officeDocument/2006/relationships/hyperlink" Target="https://podminky.urs.cz/item/CS_URS_2024_01/564871111" TargetMode="External"/><Relationship Id="rId64" Type="http://schemas.openxmlformats.org/officeDocument/2006/relationships/hyperlink" Target="https://podminky.urs.cz/item/CS_URS_2024_01/912211111" TargetMode="External"/><Relationship Id="rId69" Type="http://schemas.openxmlformats.org/officeDocument/2006/relationships/drawing" Target="../drawings/drawing1.xml"/><Relationship Id="rId8" Type="http://schemas.openxmlformats.org/officeDocument/2006/relationships/hyperlink" Target="https://podminky.urs.cz/item/CS_URS_2024_01/112251103" TargetMode="External"/><Relationship Id="rId51" Type="http://schemas.openxmlformats.org/officeDocument/2006/relationships/hyperlink" Target="https://podminky.urs.cz/item/CS_URS_2024_01/462512270" TargetMode="External"/><Relationship Id="rId3" Type="http://schemas.openxmlformats.org/officeDocument/2006/relationships/hyperlink" Target="https://podminky.urs.cz/item/CS_URS_2024_01/112101102" TargetMode="External"/><Relationship Id="rId12" Type="http://schemas.openxmlformats.org/officeDocument/2006/relationships/hyperlink" Target="https://podminky.urs.cz/item/CS_URS_2024_01/115101301" TargetMode="External"/><Relationship Id="rId17" Type="http://schemas.openxmlformats.org/officeDocument/2006/relationships/hyperlink" Target="https://podminky.urs.cz/item/CS_URS_2024_01/129951113" TargetMode="External"/><Relationship Id="rId25" Type="http://schemas.openxmlformats.org/officeDocument/2006/relationships/hyperlink" Target="https://podminky.urs.cz/item/CS_URS_2024_01/162301931" TargetMode="External"/><Relationship Id="rId33" Type="http://schemas.openxmlformats.org/officeDocument/2006/relationships/hyperlink" Target="https://podminky.urs.cz/item/CS_URS_2024_01/171151101" TargetMode="External"/><Relationship Id="rId38" Type="http://schemas.openxmlformats.org/officeDocument/2006/relationships/hyperlink" Target="https://podminky.urs.cz/item/CS_URS_2024_01/181951114" TargetMode="External"/><Relationship Id="rId46" Type="http://schemas.openxmlformats.org/officeDocument/2006/relationships/hyperlink" Target="https://podminky.urs.cz/item/CS_URS_2024_01/274354111" TargetMode="External"/><Relationship Id="rId59" Type="http://schemas.openxmlformats.org/officeDocument/2006/relationships/hyperlink" Target="https://podminky.urs.cz/item/CS_URS_2024_01/820491113" TargetMode="External"/><Relationship Id="rId67" Type="http://schemas.openxmlformats.org/officeDocument/2006/relationships/hyperlink" Target="https://podminky.urs.cz/item/CS_URS_2024_01/997321519" TargetMode="External"/><Relationship Id="rId20" Type="http://schemas.openxmlformats.org/officeDocument/2006/relationships/hyperlink" Target="https://podminky.urs.cz/item/CS_URS_2024_01/155135125" TargetMode="External"/><Relationship Id="rId41" Type="http://schemas.openxmlformats.org/officeDocument/2006/relationships/hyperlink" Target="https://podminky.urs.cz/item/CS_URS_2024_01/211561111" TargetMode="External"/><Relationship Id="rId54" Type="http://schemas.openxmlformats.org/officeDocument/2006/relationships/hyperlink" Target="https://podminky.urs.cz/item/CS_URS_2024_01/564231111" TargetMode="External"/><Relationship Id="rId62" Type="http://schemas.openxmlformats.org/officeDocument/2006/relationships/hyperlink" Target="https://podminky.urs.cz/item/CS_URS_2024_01/899643111" TargetMode="External"/><Relationship Id="rId1" Type="http://schemas.openxmlformats.org/officeDocument/2006/relationships/hyperlink" Target="https://podminky.urs.cz/item/CS_URS_2024_01/111151103" TargetMode="External"/><Relationship Id="rId6" Type="http://schemas.openxmlformats.org/officeDocument/2006/relationships/hyperlink" Target="https://podminky.urs.cz/item/CS_URS_2024_01/112251101" TargetMode="External"/><Relationship Id="rId15" Type="http://schemas.openxmlformats.org/officeDocument/2006/relationships/hyperlink" Target="https://podminky.urs.cz/item/CS_URS_2024_01/121151123" TargetMode="External"/><Relationship Id="rId23" Type="http://schemas.openxmlformats.org/officeDocument/2006/relationships/hyperlink" Target="https://podminky.urs.cz/item/CS_URS_2024_01/162201403" TargetMode="External"/><Relationship Id="rId28" Type="http://schemas.openxmlformats.org/officeDocument/2006/relationships/hyperlink" Target="https://podminky.urs.cz/item/CS_URS_2024_01/162301935" TargetMode="External"/><Relationship Id="rId36" Type="http://schemas.openxmlformats.org/officeDocument/2006/relationships/hyperlink" Target="https://podminky.urs.cz/item/CS_URS_2024_01/171251201" TargetMode="External"/><Relationship Id="rId49" Type="http://schemas.openxmlformats.org/officeDocument/2006/relationships/hyperlink" Target="https://podminky.urs.cz/item/CS_URS_2024_01/321213114" TargetMode="External"/><Relationship Id="rId57" Type="http://schemas.openxmlformats.org/officeDocument/2006/relationships/hyperlink" Target="https://podminky.urs.cz/item/CS_URS_2024_01/571907112" TargetMode="External"/><Relationship Id="rId10" Type="http://schemas.openxmlformats.org/officeDocument/2006/relationships/hyperlink" Target="https://podminky.urs.cz/item/CS_URS_2024_01/115001105" TargetMode="External"/><Relationship Id="rId31" Type="http://schemas.openxmlformats.org/officeDocument/2006/relationships/hyperlink" Target="https://podminky.urs.cz/item/CS_URS_2024_01/162751119" TargetMode="External"/><Relationship Id="rId44" Type="http://schemas.openxmlformats.org/officeDocument/2006/relationships/hyperlink" Target="https://podminky.urs.cz/item/CS_URS_2024_01/213141112" TargetMode="External"/><Relationship Id="rId52" Type="http://schemas.openxmlformats.org/officeDocument/2006/relationships/hyperlink" Target="https://podminky.urs.cz/item/CS_URS_2024_01/462519002" TargetMode="External"/><Relationship Id="rId60" Type="http://schemas.openxmlformats.org/officeDocument/2006/relationships/hyperlink" Target="https://podminky.urs.cz/item/CS_URS_2024_01/822492112" TargetMode="External"/><Relationship Id="rId65" Type="http://schemas.openxmlformats.org/officeDocument/2006/relationships/hyperlink" Target="https://podminky.urs.cz/item/CS_URS_2024_01/919112233" TargetMode="External"/><Relationship Id="rId4" Type="http://schemas.openxmlformats.org/officeDocument/2006/relationships/hyperlink" Target="https://podminky.urs.cz/item/CS_URS_2024_01/112101103" TargetMode="External"/><Relationship Id="rId9" Type="http://schemas.openxmlformats.org/officeDocument/2006/relationships/hyperlink" Target="https://podminky.urs.cz/item/CS_URS_2024_01/112251105" TargetMode="External"/><Relationship Id="rId13" Type="http://schemas.openxmlformats.org/officeDocument/2006/relationships/hyperlink" Target="https://podminky.urs.cz/item/CS_URS_2024_01/119002121" TargetMode="External"/><Relationship Id="rId18" Type="http://schemas.openxmlformats.org/officeDocument/2006/relationships/hyperlink" Target="https://podminky.urs.cz/item/CS_URS_2024_01/155135111" TargetMode="External"/><Relationship Id="rId39" Type="http://schemas.openxmlformats.org/officeDocument/2006/relationships/hyperlink" Target="https://podminky.urs.cz/item/CS_URS_2024_01/182151111" TargetMode="External"/><Relationship Id="rId34" Type="http://schemas.openxmlformats.org/officeDocument/2006/relationships/hyperlink" Target="https://podminky.urs.cz/item/CS_URS_2024_01/171151111" TargetMode="External"/><Relationship Id="rId50" Type="http://schemas.openxmlformats.org/officeDocument/2006/relationships/hyperlink" Target="https://podminky.urs.cz/item/CS_URS_2024_01/451315126" TargetMode="External"/><Relationship Id="rId55" Type="http://schemas.openxmlformats.org/officeDocument/2006/relationships/hyperlink" Target="https://podminky.urs.cz/item/CS_URS_2024_01/564761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FE880-DB18-418E-8880-1F02630AC15C}">
  <sheetPr>
    <pageSetUpPr fitToPage="1"/>
  </sheetPr>
  <dimension ref="B2:BM446"/>
  <sheetViews>
    <sheetView showGridLines="0" tabSelected="1" topLeftCell="A375" workbookViewId="0">
      <selection activeCell="H379" sqref="H379"/>
    </sheetView>
  </sheetViews>
  <sheetFormatPr defaultRowHeight="11.25" x14ac:dyDescent="0.2"/>
  <cols>
    <col min="1" max="1" width="7.140625" style="1" customWidth="1"/>
    <col min="2" max="2" width="1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.42578125" style="1" customWidth="1"/>
    <col min="8" max="8" width="12" style="1" customWidth="1"/>
    <col min="9" max="9" width="13.5703125" style="1" customWidth="1"/>
    <col min="10" max="10" width="19.140625" style="1" customWidth="1"/>
    <col min="11" max="11" width="19.140625" style="1" hidden="1" customWidth="1"/>
    <col min="12" max="12" width="8" style="1" customWidth="1"/>
    <col min="13" max="13" width="9.28515625" style="1" hidden="1" customWidth="1"/>
    <col min="14" max="14" width="9.140625" style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32" max="16384" width="9.140625" style="1"/>
  </cols>
  <sheetData>
    <row r="2" spans="2:46" ht="36.950000000000003" customHeight="1" x14ac:dyDescent="0.2"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AT2" s="6" t="s">
        <v>617</v>
      </c>
    </row>
    <row r="3" spans="2:46" ht="6.95" customHeight="1" x14ac:dyDescent="0.2">
      <c r="B3" s="127"/>
      <c r="C3" s="126"/>
      <c r="D3" s="126"/>
      <c r="E3" s="126"/>
      <c r="F3" s="126"/>
      <c r="G3" s="126"/>
      <c r="H3" s="126"/>
      <c r="I3" s="126"/>
      <c r="J3" s="126"/>
      <c r="K3" s="126"/>
      <c r="L3" s="124"/>
      <c r="AT3" s="6" t="s">
        <v>0</v>
      </c>
    </row>
    <row r="4" spans="2:46" ht="24.95" customHeight="1" x14ac:dyDescent="0.2">
      <c r="B4" s="124"/>
      <c r="D4" s="92" t="s">
        <v>616</v>
      </c>
      <c r="L4" s="124"/>
      <c r="M4" s="125" t="s">
        <v>615</v>
      </c>
      <c r="AT4" s="6" t="s">
        <v>87</v>
      </c>
    </row>
    <row r="5" spans="2:46" ht="6.95" customHeight="1" x14ac:dyDescent="0.2">
      <c r="B5" s="124"/>
      <c r="L5" s="124"/>
    </row>
    <row r="6" spans="2:46" ht="12" customHeight="1" x14ac:dyDescent="0.2">
      <c r="B6" s="124"/>
      <c r="D6" s="89" t="s">
        <v>582</v>
      </c>
      <c r="L6" s="124"/>
    </row>
    <row r="7" spans="2:46" ht="16.5" customHeight="1" x14ac:dyDescent="0.2">
      <c r="B7" s="124"/>
      <c r="E7" s="130" t="str">
        <f>'[1]Rekapitulace stavby'!K6</f>
        <v>Polní cesta VC2</v>
      </c>
      <c r="F7" s="131"/>
      <c r="G7" s="131"/>
      <c r="H7" s="131"/>
      <c r="L7" s="124"/>
    </row>
    <row r="8" spans="2:46" s="2" customFormat="1" ht="12" customHeight="1" x14ac:dyDescent="0.25">
      <c r="B8" s="3"/>
      <c r="D8" s="89" t="s">
        <v>581</v>
      </c>
      <c r="L8" s="3"/>
    </row>
    <row r="9" spans="2:46" s="2" customFormat="1" ht="16.5" customHeight="1" x14ac:dyDescent="0.25">
      <c r="B9" s="3"/>
      <c r="E9" s="128" t="s">
        <v>614</v>
      </c>
      <c r="F9" s="129"/>
      <c r="G9" s="129"/>
      <c r="H9" s="129"/>
      <c r="L9" s="3"/>
    </row>
    <row r="10" spans="2:46" s="2" customFormat="1" x14ac:dyDescent="0.25">
      <c r="B10" s="3"/>
      <c r="L10" s="3"/>
    </row>
    <row r="11" spans="2:46" s="2" customFormat="1" ht="12" customHeight="1" x14ac:dyDescent="0.25">
      <c r="B11" s="3"/>
      <c r="D11" s="89" t="s">
        <v>613</v>
      </c>
      <c r="F11" s="90" t="s">
        <v>13</v>
      </c>
      <c r="I11" s="89" t="s">
        <v>612</v>
      </c>
      <c r="J11" s="90" t="s">
        <v>13</v>
      </c>
      <c r="L11" s="3"/>
    </row>
    <row r="12" spans="2:46" s="2" customFormat="1" ht="12" customHeight="1" x14ac:dyDescent="0.25">
      <c r="B12" s="3"/>
      <c r="D12" s="89" t="s">
        <v>580</v>
      </c>
      <c r="F12" s="90" t="s">
        <v>611</v>
      </c>
      <c r="I12" s="89" t="s">
        <v>579</v>
      </c>
      <c r="J12" s="91" t="str">
        <f>'[1]Rekapitulace stavby'!AN8</f>
        <v>15. 8. 2023</v>
      </c>
      <c r="L12" s="3"/>
    </row>
    <row r="13" spans="2:46" s="2" customFormat="1" ht="10.9" customHeight="1" x14ac:dyDescent="0.25">
      <c r="B13" s="3"/>
      <c r="L13" s="3"/>
    </row>
    <row r="14" spans="2:46" s="2" customFormat="1" ht="12" customHeight="1" x14ac:dyDescent="0.25">
      <c r="B14" s="3"/>
      <c r="D14" s="89" t="s">
        <v>578</v>
      </c>
      <c r="I14" s="89" t="s">
        <v>610</v>
      </c>
      <c r="J14" s="90" t="str">
        <f>IF('[1]Rekapitulace stavby'!AN10="","",'[1]Rekapitulace stavby'!AN10)</f>
        <v/>
      </c>
      <c r="L14" s="3"/>
    </row>
    <row r="15" spans="2:46" s="2" customFormat="1" ht="18" customHeight="1" x14ac:dyDescent="0.25">
      <c r="B15" s="3"/>
      <c r="E15" s="90" t="str">
        <f>IF('[1]Rekapitulace stavby'!E11="","",'[1]Rekapitulace stavby'!E11)</f>
        <v xml:space="preserve"> </v>
      </c>
      <c r="I15" s="89" t="s">
        <v>609</v>
      </c>
      <c r="J15" s="90" t="str">
        <f>IF('[1]Rekapitulace stavby'!AN11="","",'[1]Rekapitulace stavby'!AN11)</f>
        <v/>
      </c>
      <c r="L15" s="3"/>
    </row>
    <row r="16" spans="2:46" s="2" customFormat="1" ht="6.95" customHeight="1" x14ac:dyDescent="0.25">
      <c r="B16" s="3"/>
      <c r="L16" s="3"/>
    </row>
    <row r="17" spans="2:12" s="2" customFormat="1" ht="12" customHeight="1" x14ac:dyDescent="0.25">
      <c r="B17" s="3"/>
      <c r="D17" s="89" t="s">
        <v>576</v>
      </c>
      <c r="I17" s="89" t="s">
        <v>610</v>
      </c>
      <c r="J17" s="123" t="str">
        <f>'[1]Rekapitulace stavby'!AN13</f>
        <v>Vyplň údaj</v>
      </c>
      <c r="L17" s="3"/>
    </row>
    <row r="18" spans="2:12" s="2" customFormat="1" ht="18" customHeight="1" x14ac:dyDescent="0.25">
      <c r="B18" s="3"/>
      <c r="E18" s="133" t="str">
        <f>'[1]Rekapitulace stavby'!E14</f>
        <v>Vyplň údaj</v>
      </c>
      <c r="F18" s="134"/>
      <c r="G18" s="134"/>
      <c r="H18" s="134"/>
      <c r="I18" s="89" t="s">
        <v>609</v>
      </c>
      <c r="J18" s="123" t="str">
        <f>'[1]Rekapitulace stavby'!AN14</f>
        <v>Vyplň údaj</v>
      </c>
      <c r="L18" s="3"/>
    </row>
    <row r="19" spans="2:12" s="2" customFormat="1" ht="6.95" customHeight="1" x14ac:dyDescent="0.25">
      <c r="B19" s="3"/>
      <c r="L19" s="3"/>
    </row>
    <row r="20" spans="2:12" s="2" customFormat="1" ht="12" customHeight="1" x14ac:dyDescent="0.25">
      <c r="B20" s="3"/>
      <c r="D20" s="89" t="s">
        <v>577</v>
      </c>
      <c r="I20" s="89" t="s">
        <v>610</v>
      </c>
      <c r="J20" s="90" t="str">
        <f>IF('[1]Rekapitulace stavby'!AN16="","",'[1]Rekapitulace stavby'!AN16)</f>
        <v/>
      </c>
      <c r="L20" s="3"/>
    </row>
    <row r="21" spans="2:12" s="2" customFormat="1" ht="18" customHeight="1" x14ac:dyDescent="0.25">
      <c r="B21" s="3"/>
      <c r="E21" s="90" t="str">
        <f>IF('[1]Rekapitulace stavby'!E17="","",'[1]Rekapitulace stavby'!E17)</f>
        <v xml:space="preserve"> </v>
      </c>
      <c r="I21" s="89" t="s">
        <v>609</v>
      </c>
      <c r="J21" s="90" t="str">
        <f>IF('[1]Rekapitulace stavby'!AN17="","",'[1]Rekapitulace stavby'!AN17)</f>
        <v/>
      </c>
      <c r="L21" s="3"/>
    </row>
    <row r="22" spans="2:12" s="2" customFormat="1" ht="6.95" customHeight="1" x14ac:dyDescent="0.25">
      <c r="B22" s="3"/>
      <c r="L22" s="3"/>
    </row>
    <row r="23" spans="2:12" s="2" customFormat="1" ht="12" customHeight="1" x14ac:dyDescent="0.25">
      <c r="B23" s="3"/>
      <c r="D23" s="89" t="s">
        <v>575</v>
      </c>
      <c r="I23" s="89" t="s">
        <v>610</v>
      </c>
      <c r="J23" s="90" t="str">
        <f>IF('[1]Rekapitulace stavby'!AN19="","",'[1]Rekapitulace stavby'!AN19)</f>
        <v/>
      </c>
      <c r="L23" s="3"/>
    </row>
    <row r="24" spans="2:12" s="2" customFormat="1" ht="18" customHeight="1" x14ac:dyDescent="0.25">
      <c r="B24" s="3"/>
      <c r="E24" s="90" t="str">
        <f>IF('[1]Rekapitulace stavby'!E20="","",'[1]Rekapitulace stavby'!E20)</f>
        <v xml:space="preserve"> </v>
      </c>
      <c r="I24" s="89" t="s">
        <v>609</v>
      </c>
      <c r="J24" s="90" t="str">
        <f>IF('[1]Rekapitulace stavby'!AN20="","",'[1]Rekapitulace stavby'!AN20)</f>
        <v/>
      </c>
      <c r="L24" s="3"/>
    </row>
    <row r="25" spans="2:12" s="2" customFormat="1" ht="6.95" customHeight="1" x14ac:dyDescent="0.25">
      <c r="B25" s="3"/>
      <c r="L25" s="3"/>
    </row>
    <row r="26" spans="2:12" s="2" customFormat="1" ht="12" customHeight="1" x14ac:dyDescent="0.25">
      <c r="B26" s="3"/>
      <c r="D26" s="89" t="s">
        <v>608</v>
      </c>
      <c r="L26" s="3"/>
    </row>
    <row r="27" spans="2:12" s="121" customFormat="1" ht="16.5" customHeight="1" x14ac:dyDescent="0.25">
      <c r="B27" s="122"/>
      <c r="E27" s="135" t="s">
        <v>13</v>
      </c>
      <c r="F27" s="135"/>
      <c r="G27" s="135"/>
      <c r="H27" s="135"/>
      <c r="L27" s="122"/>
    </row>
    <row r="28" spans="2:12" s="2" customFormat="1" ht="6.95" customHeight="1" x14ac:dyDescent="0.25">
      <c r="B28" s="3"/>
      <c r="L28" s="3"/>
    </row>
    <row r="29" spans="2:12" s="2" customFormat="1" ht="6.95" customHeight="1" x14ac:dyDescent="0.25">
      <c r="B29" s="3"/>
      <c r="D29" s="74"/>
      <c r="E29" s="74"/>
      <c r="F29" s="74"/>
      <c r="G29" s="74"/>
      <c r="H29" s="74"/>
      <c r="I29" s="74"/>
      <c r="J29" s="74"/>
      <c r="K29" s="74"/>
      <c r="L29" s="3"/>
    </row>
    <row r="30" spans="2:12" s="2" customFormat="1" ht="25.35" customHeight="1" x14ac:dyDescent="0.25">
      <c r="B30" s="3"/>
      <c r="D30" s="120" t="s">
        <v>607</v>
      </c>
      <c r="J30" s="105">
        <f>ROUND(J89, 2)</f>
        <v>0</v>
      </c>
      <c r="L30" s="3"/>
    </row>
    <row r="31" spans="2:12" s="2" customFormat="1" ht="6.95" customHeight="1" x14ac:dyDescent="0.25">
      <c r="B31" s="3"/>
      <c r="D31" s="74"/>
      <c r="E31" s="74"/>
      <c r="F31" s="74"/>
      <c r="G31" s="74"/>
      <c r="H31" s="74"/>
      <c r="I31" s="74"/>
      <c r="J31" s="74"/>
      <c r="K31" s="74"/>
      <c r="L31" s="3"/>
    </row>
    <row r="32" spans="2:12" s="2" customFormat="1" ht="14.45" customHeight="1" x14ac:dyDescent="0.25">
      <c r="B32" s="3"/>
      <c r="F32" s="119" t="s">
        <v>606</v>
      </c>
      <c r="I32" s="119" t="s">
        <v>605</v>
      </c>
      <c r="J32" s="119" t="s">
        <v>604</v>
      </c>
      <c r="L32" s="3"/>
    </row>
    <row r="33" spans="2:12" s="2" customFormat="1" ht="14.45" customHeight="1" x14ac:dyDescent="0.25">
      <c r="B33" s="3"/>
      <c r="D33" s="118" t="s">
        <v>565</v>
      </c>
      <c r="E33" s="89" t="s">
        <v>12</v>
      </c>
      <c r="F33" s="116">
        <f>ROUND((SUM(BE89:BE445)),  2)</f>
        <v>0</v>
      </c>
      <c r="I33" s="117">
        <v>0.21</v>
      </c>
      <c r="J33" s="116">
        <f>ROUND(((SUM(BE89:BE445))*I33),  2)</f>
        <v>0</v>
      </c>
      <c r="L33" s="3"/>
    </row>
    <row r="34" spans="2:12" s="2" customFormat="1" ht="14.45" customHeight="1" x14ac:dyDescent="0.25">
      <c r="B34" s="3"/>
      <c r="E34" s="89" t="s">
        <v>603</v>
      </c>
      <c r="F34" s="116">
        <f>ROUND((SUM(BF89:BF445)),  2)</f>
        <v>0</v>
      </c>
      <c r="I34" s="117">
        <v>0.12</v>
      </c>
      <c r="J34" s="116">
        <f>ROUND(((SUM(BF89:BF445))*I34),  2)</f>
        <v>0</v>
      </c>
      <c r="L34" s="3"/>
    </row>
    <row r="35" spans="2:12" s="2" customFormat="1" ht="14.45" hidden="1" customHeight="1" x14ac:dyDescent="0.25">
      <c r="B35" s="3"/>
      <c r="E35" s="89" t="s">
        <v>602</v>
      </c>
      <c r="F35" s="116">
        <f>ROUND((SUM(BG89:BG445)),  2)</f>
        <v>0</v>
      </c>
      <c r="I35" s="117">
        <v>0.21</v>
      </c>
      <c r="J35" s="116">
        <f>0</f>
        <v>0</v>
      </c>
      <c r="L35" s="3"/>
    </row>
    <row r="36" spans="2:12" s="2" customFormat="1" ht="14.45" hidden="1" customHeight="1" x14ac:dyDescent="0.25">
      <c r="B36" s="3"/>
      <c r="E36" s="89" t="s">
        <v>601</v>
      </c>
      <c r="F36" s="116">
        <f>ROUND((SUM(BH89:BH445)),  2)</f>
        <v>0</v>
      </c>
      <c r="I36" s="117">
        <v>0.12</v>
      </c>
      <c r="J36" s="116">
        <f>0</f>
        <v>0</v>
      </c>
      <c r="L36" s="3"/>
    </row>
    <row r="37" spans="2:12" s="2" customFormat="1" ht="14.45" hidden="1" customHeight="1" x14ac:dyDescent="0.25">
      <c r="B37" s="3"/>
      <c r="E37" s="89" t="s">
        <v>600</v>
      </c>
      <c r="F37" s="116">
        <f>ROUND((SUM(BI89:BI445)),  2)</f>
        <v>0</v>
      </c>
      <c r="I37" s="117">
        <v>0</v>
      </c>
      <c r="J37" s="116">
        <f>0</f>
        <v>0</v>
      </c>
      <c r="L37" s="3"/>
    </row>
    <row r="38" spans="2:12" s="2" customFormat="1" ht="6.95" customHeight="1" x14ac:dyDescent="0.25">
      <c r="B38" s="3"/>
      <c r="L38" s="3"/>
    </row>
    <row r="39" spans="2:12" s="2" customFormat="1" ht="25.35" customHeight="1" x14ac:dyDescent="0.25">
      <c r="B39" s="3"/>
      <c r="C39" s="107"/>
      <c r="D39" s="115" t="s">
        <v>599</v>
      </c>
      <c r="E39" s="112"/>
      <c r="F39" s="112"/>
      <c r="G39" s="114" t="s">
        <v>598</v>
      </c>
      <c r="H39" s="113" t="s">
        <v>597</v>
      </c>
      <c r="I39" s="112"/>
      <c r="J39" s="111">
        <f>SUM(J30:J37)</f>
        <v>0</v>
      </c>
      <c r="K39" s="110"/>
      <c r="L39" s="3"/>
    </row>
    <row r="40" spans="2:12" s="2" customFormat="1" ht="14.45" customHeight="1" x14ac:dyDescent="0.25">
      <c r="B40" s="5"/>
      <c r="C40" s="4"/>
      <c r="D40" s="4"/>
      <c r="E40" s="4"/>
      <c r="F40" s="4"/>
      <c r="G40" s="4"/>
      <c r="H40" s="4"/>
      <c r="I40" s="4"/>
      <c r="J40" s="4"/>
      <c r="K40" s="4"/>
      <c r="L40" s="3"/>
    </row>
    <row r="44" spans="2:12" s="2" customFormat="1" ht="6.95" customHeight="1" x14ac:dyDescent="0.25">
      <c r="B44" s="94"/>
      <c r="C44" s="93"/>
      <c r="D44" s="93"/>
      <c r="E44" s="93"/>
      <c r="F44" s="93"/>
      <c r="G44" s="93"/>
      <c r="H44" s="93"/>
      <c r="I44" s="93"/>
      <c r="J44" s="93"/>
      <c r="K44" s="93"/>
      <c r="L44" s="3"/>
    </row>
    <row r="45" spans="2:12" s="2" customFormat="1" ht="24.95" customHeight="1" x14ac:dyDescent="0.25">
      <c r="B45" s="3"/>
      <c r="C45" s="92" t="s">
        <v>596</v>
      </c>
      <c r="L45" s="3"/>
    </row>
    <row r="46" spans="2:12" s="2" customFormat="1" ht="6.95" customHeight="1" x14ac:dyDescent="0.25">
      <c r="B46" s="3"/>
      <c r="L46" s="3"/>
    </row>
    <row r="47" spans="2:12" s="2" customFormat="1" ht="12" customHeight="1" x14ac:dyDescent="0.25">
      <c r="B47" s="3"/>
      <c r="C47" s="89" t="s">
        <v>582</v>
      </c>
      <c r="L47" s="3"/>
    </row>
    <row r="48" spans="2:12" s="2" customFormat="1" ht="16.5" customHeight="1" x14ac:dyDescent="0.25">
      <c r="B48" s="3"/>
      <c r="E48" s="130" t="str">
        <f>E7</f>
        <v>Polní cesta VC2</v>
      </c>
      <c r="F48" s="131"/>
      <c r="G48" s="131"/>
      <c r="H48" s="131"/>
      <c r="L48" s="3"/>
    </row>
    <row r="49" spans="2:47" s="2" customFormat="1" ht="12" customHeight="1" x14ac:dyDescent="0.25">
      <c r="B49" s="3"/>
      <c r="C49" s="89" t="s">
        <v>581</v>
      </c>
      <c r="L49" s="3"/>
    </row>
    <row r="50" spans="2:47" s="2" customFormat="1" ht="16.5" customHeight="1" x14ac:dyDescent="0.25">
      <c r="B50" s="3"/>
      <c r="E50" s="128" t="str">
        <f>E9</f>
        <v>SO 101 - Polní cesta</v>
      </c>
      <c r="F50" s="129"/>
      <c r="G50" s="129"/>
      <c r="H50" s="129"/>
      <c r="L50" s="3"/>
    </row>
    <row r="51" spans="2:47" s="2" customFormat="1" ht="6.95" customHeight="1" x14ac:dyDescent="0.25">
      <c r="B51" s="3"/>
      <c r="L51" s="3"/>
    </row>
    <row r="52" spans="2:47" s="2" customFormat="1" ht="12" customHeight="1" x14ac:dyDescent="0.25">
      <c r="B52" s="3"/>
      <c r="C52" s="89" t="s">
        <v>580</v>
      </c>
      <c r="F52" s="90" t="str">
        <f>F12</f>
        <v>Újezd u Krásné</v>
      </c>
      <c r="I52" s="89" t="s">
        <v>579</v>
      </c>
      <c r="J52" s="91" t="str">
        <f>IF(J12="","",J12)</f>
        <v>15. 8. 2023</v>
      </c>
      <c r="L52" s="3"/>
    </row>
    <row r="53" spans="2:47" s="2" customFormat="1" ht="6.95" customHeight="1" x14ac:dyDescent="0.25">
      <c r="B53" s="3"/>
      <c r="L53" s="3"/>
    </row>
    <row r="54" spans="2:47" s="2" customFormat="1" ht="15.2" customHeight="1" x14ac:dyDescent="0.25">
      <c r="B54" s="3"/>
      <c r="C54" s="89" t="s">
        <v>578</v>
      </c>
      <c r="F54" s="90" t="str">
        <f>E15</f>
        <v xml:space="preserve"> </v>
      </c>
      <c r="I54" s="89" t="s">
        <v>577</v>
      </c>
      <c r="J54" s="88" t="str">
        <f>E21</f>
        <v xml:space="preserve"> </v>
      </c>
      <c r="L54" s="3"/>
    </row>
    <row r="55" spans="2:47" s="2" customFormat="1" ht="15.2" customHeight="1" x14ac:dyDescent="0.25">
      <c r="B55" s="3"/>
      <c r="C55" s="89" t="s">
        <v>576</v>
      </c>
      <c r="F55" s="90" t="str">
        <f>IF(E18="","",E18)</f>
        <v>Vyplň údaj</v>
      </c>
      <c r="I55" s="89" t="s">
        <v>575</v>
      </c>
      <c r="J55" s="88" t="str">
        <f>E24</f>
        <v xml:space="preserve"> </v>
      </c>
      <c r="L55" s="3"/>
    </row>
    <row r="56" spans="2:47" s="2" customFormat="1" ht="10.35" customHeight="1" x14ac:dyDescent="0.25">
      <c r="B56" s="3"/>
      <c r="L56" s="3"/>
    </row>
    <row r="57" spans="2:47" s="2" customFormat="1" ht="29.25" customHeight="1" x14ac:dyDescent="0.25">
      <c r="B57" s="3"/>
      <c r="C57" s="109" t="s">
        <v>595</v>
      </c>
      <c r="D57" s="107"/>
      <c r="E57" s="107"/>
      <c r="F57" s="107"/>
      <c r="G57" s="107"/>
      <c r="H57" s="107"/>
      <c r="I57" s="107"/>
      <c r="J57" s="108" t="s">
        <v>567</v>
      </c>
      <c r="K57" s="107"/>
      <c r="L57" s="3"/>
    </row>
    <row r="58" spans="2:47" s="2" customFormat="1" ht="10.35" customHeight="1" x14ac:dyDescent="0.25">
      <c r="B58" s="3"/>
      <c r="L58" s="3"/>
    </row>
    <row r="59" spans="2:47" s="2" customFormat="1" ht="22.9" customHeight="1" x14ac:dyDescent="0.25">
      <c r="B59" s="3"/>
      <c r="C59" s="106" t="s">
        <v>594</v>
      </c>
      <c r="J59" s="105">
        <f>J89</f>
        <v>0</v>
      </c>
      <c r="L59" s="3"/>
      <c r="AU59" s="6" t="s">
        <v>557</v>
      </c>
    </row>
    <row r="60" spans="2:47" s="100" customFormat="1" ht="24.95" customHeight="1" x14ac:dyDescent="0.25">
      <c r="B60" s="101"/>
      <c r="D60" s="104" t="s">
        <v>593</v>
      </c>
      <c r="E60" s="103"/>
      <c r="F60" s="103"/>
      <c r="G60" s="103"/>
      <c r="H60" s="103"/>
      <c r="I60" s="103"/>
      <c r="J60" s="102">
        <f>J90</f>
        <v>0</v>
      </c>
      <c r="L60" s="101"/>
    </row>
    <row r="61" spans="2:47" s="95" customFormat="1" ht="19.899999999999999" customHeight="1" x14ac:dyDescent="0.25">
      <c r="B61" s="96"/>
      <c r="D61" s="99" t="s">
        <v>592</v>
      </c>
      <c r="E61" s="98"/>
      <c r="F61" s="98"/>
      <c r="G61" s="98"/>
      <c r="H61" s="98"/>
      <c r="I61" s="98"/>
      <c r="J61" s="97">
        <f>J91</f>
        <v>0</v>
      </c>
      <c r="L61" s="96"/>
    </row>
    <row r="62" spans="2:47" s="95" customFormat="1" ht="19.899999999999999" customHeight="1" x14ac:dyDescent="0.25">
      <c r="B62" s="96"/>
      <c r="D62" s="99" t="s">
        <v>591</v>
      </c>
      <c r="E62" s="98"/>
      <c r="F62" s="98"/>
      <c r="G62" s="98"/>
      <c r="H62" s="98"/>
      <c r="I62" s="98"/>
      <c r="J62" s="97">
        <f>J285</f>
        <v>0</v>
      </c>
      <c r="L62" s="96"/>
    </row>
    <row r="63" spans="2:47" s="95" customFormat="1" ht="19.899999999999999" customHeight="1" x14ac:dyDescent="0.25">
      <c r="B63" s="96"/>
      <c r="D63" s="99" t="s">
        <v>590</v>
      </c>
      <c r="E63" s="98"/>
      <c r="F63" s="98"/>
      <c r="G63" s="98"/>
      <c r="H63" s="98"/>
      <c r="I63" s="98"/>
      <c r="J63" s="97">
        <f>J338</f>
        <v>0</v>
      </c>
      <c r="L63" s="96"/>
    </row>
    <row r="64" spans="2:47" s="95" customFormat="1" ht="19.899999999999999" customHeight="1" x14ac:dyDescent="0.25">
      <c r="B64" s="96"/>
      <c r="D64" s="99" t="s">
        <v>589</v>
      </c>
      <c r="E64" s="98"/>
      <c r="F64" s="98"/>
      <c r="G64" s="98"/>
      <c r="H64" s="98"/>
      <c r="I64" s="98"/>
      <c r="J64" s="97">
        <f>J345</f>
        <v>0</v>
      </c>
      <c r="L64" s="96"/>
    </row>
    <row r="65" spans="2:12" s="95" customFormat="1" ht="19.899999999999999" customHeight="1" x14ac:dyDescent="0.25">
      <c r="B65" s="96"/>
      <c r="D65" s="99" t="s">
        <v>588</v>
      </c>
      <c r="E65" s="98"/>
      <c r="F65" s="98"/>
      <c r="G65" s="98"/>
      <c r="H65" s="98"/>
      <c r="I65" s="98"/>
      <c r="J65" s="97">
        <f>J360</f>
        <v>0</v>
      </c>
      <c r="L65" s="96"/>
    </row>
    <row r="66" spans="2:12" s="95" customFormat="1" ht="19.899999999999999" customHeight="1" x14ac:dyDescent="0.25">
      <c r="B66" s="96"/>
      <c r="D66" s="99" t="s">
        <v>587</v>
      </c>
      <c r="E66" s="98"/>
      <c r="F66" s="98"/>
      <c r="G66" s="98"/>
      <c r="H66" s="98"/>
      <c r="I66" s="98"/>
      <c r="J66" s="97">
        <f>J388</f>
        <v>0</v>
      </c>
      <c r="L66" s="96"/>
    </row>
    <row r="67" spans="2:12" s="95" customFormat="1" ht="19.899999999999999" customHeight="1" x14ac:dyDescent="0.25">
      <c r="B67" s="96"/>
      <c r="D67" s="99" t="s">
        <v>586</v>
      </c>
      <c r="E67" s="98"/>
      <c r="F67" s="98"/>
      <c r="G67" s="98"/>
      <c r="H67" s="98"/>
      <c r="I67" s="98"/>
      <c r="J67" s="97">
        <f>J421</f>
        <v>0</v>
      </c>
      <c r="L67" s="96"/>
    </row>
    <row r="68" spans="2:12" s="95" customFormat="1" ht="19.899999999999999" customHeight="1" x14ac:dyDescent="0.25">
      <c r="B68" s="96"/>
      <c r="D68" s="99" t="s">
        <v>585</v>
      </c>
      <c r="E68" s="98"/>
      <c r="F68" s="98"/>
      <c r="G68" s="98"/>
      <c r="H68" s="98"/>
      <c r="I68" s="98"/>
      <c r="J68" s="97">
        <f>J432</f>
        <v>0</v>
      </c>
      <c r="L68" s="96"/>
    </row>
    <row r="69" spans="2:12" s="95" customFormat="1" ht="19.899999999999999" customHeight="1" x14ac:dyDescent="0.25">
      <c r="B69" s="96"/>
      <c r="D69" s="99" t="s">
        <v>584</v>
      </c>
      <c r="E69" s="98"/>
      <c r="F69" s="98"/>
      <c r="G69" s="98"/>
      <c r="H69" s="98"/>
      <c r="I69" s="98"/>
      <c r="J69" s="97">
        <f>J441</f>
        <v>0</v>
      </c>
      <c r="L69" s="96"/>
    </row>
    <row r="70" spans="2:12" s="2" customFormat="1" ht="21.75" customHeight="1" x14ac:dyDescent="0.25">
      <c r="B70" s="3"/>
      <c r="L70" s="3"/>
    </row>
    <row r="71" spans="2:12" s="2" customFormat="1" ht="6.95" customHeight="1" x14ac:dyDescent="0.25">
      <c r="B71" s="5"/>
      <c r="C71" s="4"/>
      <c r="D71" s="4"/>
      <c r="E71" s="4"/>
      <c r="F71" s="4"/>
      <c r="G71" s="4"/>
      <c r="H71" s="4"/>
      <c r="I71" s="4"/>
      <c r="J71" s="4"/>
      <c r="K71" s="4"/>
      <c r="L71" s="3"/>
    </row>
    <row r="75" spans="2:12" s="2" customFormat="1" ht="6.95" customHeight="1" x14ac:dyDescent="0.25">
      <c r="B75" s="94"/>
      <c r="C75" s="93"/>
      <c r="D75" s="93"/>
      <c r="E75" s="93"/>
      <c r="F75" s="93"/>
      <c r="G75" s="93"/>
      <c r="H75" s="93"/>
      <c r="I75" s="93"/>
      <c r="J75" s="93"/>
      <c r="K75" s="93"/>
      <c r="L75" s="3"/>
    </row>
    <row r="76" spans="2:12" s="2" customFormat="1" ht="24.95" customHeight="1" x14ac:dyDescent="0.25">
      <c r="B76" s="3"/>
      <c r="C76" s="92" t="s">
        <v>583</v>
      </c>
      <c r="L76" s="3"/>
    </row>
    <row r="77" spans="2:12" s="2" customFormat="1" ht="6.95" customHeight="1" x14ac:dyDescent="0.25">
      <c r="B77" s="3"/>
      <c r="L77" s="3"/>
    </row>
    <row r="78" spans="2:12" s="2" customFormat="1" ht="12" customHeight="1" x14ac:dyDescent="0.25">
      <c r="B78" s="3"/>
      <c r="C78" s="89" t="s">
        <v>582</v>
      </c>
      <c r="L78" s="3"/>
    </row>
    <row r="79" spans="2:12" s="2" customFormat="1" ht="16.5" customHeight="1" x14ac:dyDescent="0.25">
      <c r="B79" s="3"/>
      <c r="E79" s="130" t="str">
        <f>E7</f>
        <v>Polní cesta VC2</v>
      </c>
      <c r="F79" s="131"/>
      <c r="G79" s="131"/>
      <c r="H79" s="131"/>
      <c r="L79" s="3"/>
    </row>
    <row r="80" spans="2:12" s="2" customFormat="1" ht="12" customHeight="1" x14ac:dyDescent="0.25">
      <c r="B80" s="3"/>
      <c r="C80" s="89" t="s">
        <v>581</v>
      </c>
      <c r="L80" s="3"/>
    </row>
    <row r="81" spans="2:65" s="2" customFormat="1" ht="16.5" customHeight="1" x14ac:dyDescent="0.25">
      <c r="B81" s="3"/>
      <c r="E81" s="128" t="str">
        <f>E9</f>
        <v>SO 101 - Polní cesta</v>
      </c>
      <c r="F81" s="129"/>
      <c r="G81" s="129"/>
      <c r="H81" s="129"/>
      <c r="L81" s="3"/>
    </row>
    <row r="82" spans="2:65" s="2" customFormat="1" ht="6.95" customHeight="1" x14ac:dyDescent="0.25">
      <c r="B82" s="3"/>
      <c r="L82" s="3"/>
    </row>
    <row r="83" spans="2:65" s="2" customFormat="1" ht="12" customHeight="1" x14ac:dyDescent="0.25">
      <c r="B83" s="3"/>
      <c r="C83" s="89" t="s">
        <v>580</v>
      </c>
      <c r="F83" s="90" t="str">
        <f>F12</f>
        <v>Újezd u Krásné</v>
      </c>
      <c r="I83" s="89" t="s">
        <v>579</v>
      </c>
      <c r="J83" s="91" t="str">
        <f>IF(J12="","",J12)</f>
        <v>15. 8. 2023</v>
      </c>
      <c r="L83" s="3"/>
    </row>
    <row r="84" spans="2:65" s="2" customFormat="1" ht="6.95" customHeight="1" x14ac:dyDescent="0.25">
      <c r="B84" s="3"/>
      <c r="L84" s="3"/>
    </row>
    <row r="85" spans="2:65" s="2" customFormat="1" ht="15.2" customHeight="1" x14ac:dyDescent="0.25">
      <c r="B85" s="3"/>
      <c r="C85" s="89" t="s">
        <v>578</v>
      </c>
      <c r="F85" s="90" t="str">
        <f>E15</f>
        <v xml:space="preserve"> </v>
      </c>
      <c r="I85" s="89" t="s">
        <v>577</v>
      </c>
      <c r="J85" s="88" t="str">
        <f>E21</f>
        <v xml:space="preserve"> </v>
      </c>
      <c r="L85" s="3"/>
    </row>
    <row r="86" spans="2:65" s="2" customFormat="1" ht="15.2" customHeight="1" x14ac:dyDescent="0.25">
      <c r="B86" s="3"/>
      <c r="C86" s="89" t="s">
        <v>576</v>
      </c>
      <c r="F86" s="90" t="str">
        <f>IF(E18="","",E18)</f>
        <v>Vyplň údaj</v>
      </c>
      <c r="I86" s="89" t="s">
        <v>575</v>
      </c>
      <c r="J86" s="88" t="str">
        <f>E24</f>
        <v xml:space="preserve"> </v>
      </c>
      <c r="L86" s="3"/>
    </row>
    <row r="87" spans="2:65" s="2" customFormat="1" ht="10.35" customHeight="1" x14ac:dyDescent="0.25">
      <c r="B87" s="3"/>
      <c r="L87" s="3"/>
    </row>
    <row r="88" spans="2:65" s="79" customFormat="1" ht="29.25" customHeight="1" x14ac:dyDescent="0.25">
      <c r="B88" s="83"/>
      <c r="C88" s="87" t="s">
        <v>574</v>
      </c>
      <c r="D88" s="86" t="s">
        <v>573</v>
      </c>
      <c r="E88" s="86" t="s">
        <v>572</v>
      </c>
      <c r="F88" s="86" t="s">
        <v>571</v>
      </c>
      <c r="G88" s="86" t="s">
        <v>570</v>
      </c>
      <c r="H88" s="86" t="s">
        <v>569</v>
      </c>
      <c r="I88" s="86" t="s">
        <v>568</v>
      </c>
      <c r="J88" s="85" t="s">
        <v>567</v>
      </c>
      <c r="K88" s="84" t="s">
        <v>566</v>
      </c>
      <c r="L88" s="83"/>
      <c r="M88" s="82" t="s">
        <v>13</v>
      </c>
      <c r="N88" s="81" t="s">
        <v>565</v>
      </c>
      <c r="O88" s="81" t="s">
        <v>564</v>
      </c>
      <c r="P88" s="81" t="s">
        <v>563</v>
      </c>
      <c r="Q88" s="81" t="s">
        <v>562</v>
      </c>
      <c r="R88" s="81" t="s">
        <v>561</v>
      </c>
      <c r="S88" s="81" t="s">
        <v>560</v>
      </c>
      <c r="T88" s="80" t="s">
        <v>559</v>
      </c>
    </row>
    <row r="89" spans="2:65" s="2" customFormat="1" ht="22.9" customHeight="1" x14ac:dyDescent="0.25">
      <c r="B89" s="3"/>
      <c r="C89" s="78" t="s">
        <v>558</v>
      </c>
      <c r="J89" s="77">
        <f>BK89</f>
        <v>0</v>
      </c>
      <c r="L89" s="3"/>
      <c r="M89" s="76"/>
      <c r="N89" s="74"/>
      <c r="O89" s="74"/>
      <c r="P89" s="75">
        <f>P90</f>
        <v>0</v>
      </c>
      <c r="Q89" s="74"/>
      <c r="R89" s="75">
        <f>R90</f>
        <v>5977.3154321651018</v>
      </c>
      <c r="S89" s="74"/>
      <c r="T89" s="73">
        <f>T90</f>
        <v>0</v>
      </c>
      <c r="AT89" s="6" t="s">
        <v>18</v>
      </c>
      <c r="AU89" s="6" t="s">
        <v>557</v>
      </c>
      <c r="BK89" s="72">
        <f>BK90</f>
        <v>0</v>
      </c>
    </row>
    <row r="90" spans="2:65" s="32" customFormat="1" ht="25.9" customHeight="1" x14ac:dyDescent="0.2">
      <c r="B90" s="39"/>
      <c r="D90" s="34" t="s">
        <v>18</v>
      </c>
      <c r="E90" s="71" t="s">
        <v>556</v>
      </c>
      <c r="F90" s="71" t="s">
        <v>555</v>
      </c>
      <c r="I90" s="41"/>
      <c r="J90" s="70">
        <f>BK90</f>
        <v>0</v>
      </c>
      <c r="L90" s="39"/>
      <c r="M90" s="38"/>
      <c r="P90" s="37">
        <f>P91+P285+P338+P345+P360+P388+P421+P432+P441</f>
        <v>0</v>
      </c>
      <c r="R90" s="37">
        <f>R91+R285+R338+R345+R360+R388+R421+R432+R441</f>
        <v>5977.3154321651018</v>
      </c>
      <c r="T90" s="36">
        <f>T91+T285+T338+T345+T360+T388+T421+T432+T441</f>
        <v>0</v>
      </c>
      <c r="AR90" s="34" t="s">
        <v>9</v>
      </c>
      <c r="AT90" s="35" t="s">
        <v>18</v>
      </c>
      <c r="AU90" s="35" t="s">
        <v>69</v>
      </c>
      <c r="AY90" s="34" t="s">
        <v>10</v>
      </c>
      <c r="BK90" s="33">
        <f>BK91+BK285+BK338+BK345+BK360+BK388+BK421+BK432+BK441</f>
        <v>0</v>
      </c>
    </row>
    <row r="91" spans="2:65" s="32" customFormat="1" ht="22.9" customHeight="1" x14ac:dyDescent="0.2">
      <c r="B91" s="39"/>
      <c r="D91" s="34" t="s">
        <v>18</v>
      </c>
      <c r="E91" s="42" t="s">
        <v>9</v>
      </c>
      <c r="F91" s="42" t="s">
        <v>554</v>
      </c>
      <c r="I91" s="41"/>
      <c r="J91" s="40">
        <f>BK91</f>
        <v>0</v>
      </c>
      <c r="L91" s="39"/>
      <c r="M91" s="38"/>
      <c r="P91" s="37">
        <f>SUM(P92:P284)</f>
        <v>0</v>
      </c>
      <c r="R91" s="37">
        <f>SUM(R92:R284)</f>
        <v>1.8158060528</v>
      </c>
      <c r="T91" s="36">
        <f>SUM(T92:T284)</f>
        <v>0</v>
      </c>
      <c r="AR91" s="34" t="s">
        <v>9</v>
      </c>
      <c r="AT91" s="35" t="s">
        <v>18</v>
      </c>
      <c r="AU91" s="35" t="s">
        <v>9</v>
      </c>
      <c r="AY91" s="34" t="s">
        <v>10</v>
      </c>
      <c r="BK91" s="33">
        <f>SUM(BK92:BK284)</f>
        <v>0</v>
      </c>
    </row>
    <row r="92" spans="2:65" s="2" customFormat="1" ht="16.5" customHeight="1" x14ac:dyDescent="0.25">
      <c r="B92" s="3"/>
      <c r="C92" s="31" t="s">
        <v>553</v>
      </c>
      <c r="D92" s="31" t="s">
        <v>11</v>
      </c>
      <c r="E92" s="30" t="s">
        <v>552</v>
      </c>
      <c r="F92" s="29" t="s">
        <v>551</v>
      </c>
      <c r="G92" s="28" t="s">
        <v>74</v>
      </c>
      <c r="H92" s="27">
        <v>1212.7</v>
      </c>
      <c r="I92" s="26"/>
      <c r="J92" s="25">
        <f>ROUND(I92*H92,2)</f>
        <v>0</v>
      </c>
      <c r="K92" s="24"/>
      <c r="L92" s="3"/>
      <c r="M92" s="23" t="s">
        <v>13</v>
      </c>
      <c r="N92" s="22" t="s">
        <v>12</v>
      </c>
      <c r="P92" s="21">
        <f>O92*H92</f>
        <v>0</v>
      </c>
      <c r="Q92" s="21">
        <v>0</v>
      </c>
      <c r="R92" s="21">
        <f>Q92*H92</f>
        <v>0</v>
      </c>
      <c r="S92" s="21">
        <v>0</v>
      </c>
      <c r="T92" s="20">
        <f>S92*H92</f>
        <v>0</v>
      </c>
      <c r="AR92" s="18" t="s">
        <v>8</v>
      </c>
      <c r="AT92" s="18" t="s">
        <v>11</v>
      </c>
      <c r="AU92" s="18" t="s">
        <v>0</v>
      </c>
      <c r="AY92" s="6" t="s">
        <v>10</v>
      </c>
      <c r="BE92" s="19">
        <f>IF(N92="základní",J92,0)</f>
        <v>0</v>
      </c>
      <c r="BF92" s="19">
        <f>IF(N92="snížená",J92,0)</f>
        <v>0</v>
      </c>
      <c r="BG92" s="19">
        <f>IF(N92="zákl. přenesená",J92,0)</f>
        <v>0</v>
      </c>
      <c r="BH92" s="19">
        <f>IF(N92="sníž. přenesená",J92,0)</f>
        <v>0</v>
      </c>
      <c r="BI92" s="19">
        <f>IF(N92="nulová",J92,0)</f>
        <v>0</v>
      </c>
      <c r="BJ92" s="6" t="s">
        <v>9</v>
      </c>
      <c r="BK92" s="19">
        <f>ROUND(I92*H92,2)</f>
        <v>0</v>
      </c>
      <c r="BL92" s="6" t="s">
        <v>8</v>
      </c>
      <c r="BM92" s="18" t="s">
        <v>550</v>
      </c>
    </row>
    <row r="93" spans="2:65" s="2" customFormat="1" x14ac:dyDescent="0.25">
      <c r="B93" s="3"/>
      <c r="D93" s="12" t="s">
        <v>5</v>
      </c>
      <c r="F93" s="17" t="s">
        <v>549</v>
      </c>
      <c r="I93" s="10"/>
      <c r="L93" s="3"/>
      <c r="M93" s="14"/>
      <c r="T93" s="13"/>
      <c r="AT93" s="6" t="s">
        <v>5</v>
      </c>
      <c r="AU93" s="6" t="s">
        <v>0</v>
      </c>
    </row>
    <row r="94" spans="2:65" s="2" customFormat="1" x14ac:dyDescent="0.25">
      <c r="B94" s="3"/>
      <c r="D94" s="16" t="s">
        <v>3</v>
      </c>
      <c r="F94" s="15" t="s">
        <v>548</v>
      </c>
      <c r="I94" s="10"/>
      <c r="L94" s="3"/>
      <c r="M94" s="14"/>
      <c r="T94" s="13"/>
      <c r="AT94" s="6" t="s">
        <v>3</v>
      </c>
      <c r="AU94" s="6" t="s">
        <v>0</v>
      </c>
    </row>
    <row r="95" spans="2:65" s="43" customFormat="1" x14ac:dyDescent="0.25">
      <c r="B95" s="47"/>
      <c r="D95" s="12" t="s">
        <v>22</v>
      </c>
      <c r="E95" s="44" t="s">
        <v>13</v>
      </c>
      <c r="F95" s="50" t="s">
        <v>463</v>
      </c>
      <c r="H95" s="49">
        <v>1212.7</v>
      </c>
      <c r="I95" s="48"/>
      <c r="L95" s="47"/>
      <c r="M95" s="46"/>
      <c r="T95" s="45"/>
      <c r="AT95" s="44" t="s">
        <v>22</v>
      </c>
      <c r="AU95" s="44" t="s">
        <v>0</v>
      </c>
      <c r="AV95" s="43" t="s">
        <v>0</v>
      </c>
      <c r="AW95" s="43" t="s">
        <v>21</v>
      </c>
      <c r="AX95" s="43" t="s">
        <v>9</v>
      </c>
      <c r="AY95" s="44" t="s">
        <v>10</v>
      </c>
    </row>
    <row r="96" spans="2:65" s="2" customFormat="1" ht="16.5" customHeight="1" x14ac:dyDescent="0.25">
      <c r="B96" s="3"/>
      <c r="C96" s="31" t="s">
        <v>198</v>
      </c>
      <c r="D96" s="31" t="s">
        <v>11</v>
      </c>
      <c r="E96" s="30" t="s">
        <v>547</v>
      </c>
      <c r="F96" s="29" t="s">
        <v>546</v>
      </c>
      <c r="G96" s="28" t="s">
        <v>51</v>
      </c>
      <c r="H96" s="27">
        <v>86</v>
      </c>
      <c r="I96" s="26"/>
      <c r="J96" s="25">
        <f>ROUND(I96*H96,2)</f>
        <v>0</v>
      </c>
      <c r="K96" s="24"/>
      <c r="L96" s="3"/>
      <c r="M96" s="23" t="s">
        <v>13</v>
      </c>
      <c r="N96" s="22" t="s">
        <v>12</v>
      </c>
      <c r="P96" s="21">
        <f>O96*H96</f>
        <v>0</v>
      </c>
      <c r="Q96" s="21">
        <v>0</v>
      </c>
      <c r="R96" s="21">
        <f>Q96*H96</f>
        <v>0</v>
      </c>
      <c r="S96" s="21">
        <v>0</v>
      </c>
      <c r="T96" s="20">
        <f>S96*H96</f>
        <v>0</v>
      </c>
      <c r="AR96" s="18" t="s">
        <v>8</v>
      </c>
      <c r="AT96" s="18" t="s">
        <v>11</v>
      </c>
      <c r="AU96" s="18" t="s">
        <v>0</v>
      </c>
      <c r="AY96" s="6" t="s">
        <v>10</v>
      </c>
      <c r="BE96" s="19">
        <f>IF(N96="základní",J96,0)</f>
        <v>0</v>
      </c>
      <c r="BF96" s="19">
        <f>IF(N96="snížená",J96,0)</f>
        <v>0</v>
      </c>
      <c r="BG96" s="19">
        <f>IF(N96="zákl. přenesená",J96,0)</f>
        <v>0</v>
      </c>
      <c r="BH96" s="19">
        <f>IF(N96="sníž. přenesená",J96,0)</f>
        <v>0</v>
      </c>
      <c r="BI96" s="19">
        <f>IF(N96="nulová",J96,0)</f>
        <v>0</v>
      </c>
      <c r="BJ96" s="6" t="s">
        <v>9</v>
      </c>
      <c r="BK96" s="19">
        <f>ROUND(I96*H96,2)</f>
        <v>0</v>
      </c>
      <c r="BL96" s="6" t="s">
        <v>8</v>
      </c>
      <c r="BM96" s="18" t="s">
        <v>545</v>
      </c>
    </row>
    <row r="97" spans="2:65" s="2" customFormat="1" x14ac:dyDescent="0.25">
      <c r="B97" s="3"/>
      <c r="D97" s="12" t="s">
        <v>5</v>
      </c>
      <c r="F97" s="17" t="s">
        <v>544</v>
      </c>
      <c r="I97" s="10"/>
      <c r="L97" s="3"/>
      <c r="M97" s="14"/>
      <c r="T97" s="13"/>
      <c r="AT97" s="6" t="s">
        <v>5</v>
      </c>
      <c r="AU97" s="6" t="s">
        <v>0</v>
      </c>
    </row>
    <row r="98" spans="2:65" s="2" customFormat="1" x14ac:dyDescent="0.25">
      <c r="B98" s="3"/>
      <c r="D98" s="16" t="s">
        <v>3</v>
      </c>
      <c r="F98" s="15" t="s">
        <v>543</v>
      </c>
      <c r="I98" s="10"/>
      <c r="L98" s="3"/>
      <c r="M98" s="14"/>
      <c r="T98" s="13"/>
      <c r="AT98" s="6" t="s">
        <v>3</v>
      </c>
      <c r="AU98" s="6" t="s">
        <v>0</v>
      </c>
    </row>
    <row r="99" spans="2:65" s="2" customFormat="1" ht="107.25" x14ac:dyDescent="0.25">
      <c r="B99" s="3"/>
      <c r="D99" s="12" t="s">
        <v>1</v>
      </c>
      <c r="F99" s="11" t="s">
        <v>537</v>
      </c>
      <c r="I99" s="10"/>
      <c r="L99" s="3"/>
      <c r="M99" s="14"/>
      <c r="T99" s="13"/>
      <c r="AT99" s="6" t="s">
        <v>1</v>
      </c>
      <c r="AU99" s="6" t="s">
        <v>0</v>
      </c>
    </row>
    <row r="100" spans="2:65" s="43" customFormat="1" x14ac:dyDescent="0.25">
      <c r="B100" s="47"/>
      <c r="D100" s="12" t="s">
        <v>22</v>
      </c>
      <c r="E100" s="44" t="s">
        <v>13</v>
      </c>
      <c r="F100" s="50" t="s">
        <v>421</v>
      </c>
      <c r="H100" s="49">
        <v>86</v>
      </c>
      <c r="I100" s="48"/>
      <c r="L100" s="47"/>
      <c r="M100" s="46"/>
      <c r="T100" s="45"/>
      <c r="AT100" s="44" t="s">
        <v>22</v>
      </c>
      <c r="AU100" s="44" t="s">
        <v>0</v>
      </c>
      <c r="AV100" s="43" t="s">
        <v>0</v>
      </c>
      <c r="AW100" s="43" t="s">
        <v>21</v>
      </c>
      <c r="AX100" s="43" t="s">
        <v>9</v>
      </c>
      <c r="AY100" s="44" t="s">
        <v>10</v>
      </c>
    </row>
    <row r="101" spans="2:65" s="2" customFormat="1" ht="16.5" customHeight="1" x14ac:dyDescent="0.25">
      <c r="B101" s="3"/>
      <c r="C101" s="31" t="s">
        <v>8</v>
      </c>
      <c r="D101" s="31" t="s">
        <v>11</v>
      </c>
      <c r="E101" s="30" t="s">
        <v>542</v>
      </c>
      <c r="F101" s="29" t="s">
        <v>541</v>
      </c>
      <c r="G101" s="28" t="s">
        <v>51</v>
      </c>
      <c r="H101" s="27">
        <v>29</v>
      </c>
      <c r="I101" s="26"/>
      <c r="J101" s="25">
        <f>ROUND(I101*H101,2)</f>
        <v>0</v>
      </c>
      <c r="K101" s="24"/>
      <c r="L101" s="3"/>
      <c r="M101" s="23" t="s">
        <v>13</v>
      </c>
      <c r="N101" s="22" t="s">
        <v>12</v>
      </c>
      <c r="P101" s="21">
        <f>O101*H101</f>
        <v>0</v>
      </c>
      <c r="Q101" s="21">
        <v>0</v>
      </c>
      <c r="R101" s="21">
        <f>Q101*H101</f>
        <v>0</v>
      </c>
      <c r="S101" s="21">
        <v>0</v>
      </c>
      <c r="T101" s="20">
        <f>S101*H101</f>
        <v>0</v>
      </c>
      <c r="AR101" s="18" t="s">
        <v>8</v>
      </c>
      <c r="AT101" s="18" t="s">
        <v>11</v>
      </c>
      <c r="AU101" s="18" t="s">
        <v>0</v>
      </c>
      <c r="AY101" s="6" t="s">
        <v>10</v>
      </c>
      <c r="BE101" s="19">
        <f>IF(N101="základní",J101,0)</f>
        <v>0</v>
      </c>
      <c r="BF101" s="19">
        <f>IF(N101="snížená",J101,0)</f>
        <v>0</v>
      </c>
      <c r="BG101" s="19">
        <f>IF(N101="zákl. přenesená",J101,0)</f>
        <v>0</v>
      </c>
      <c r="BH101" s="19">
        <f>IF(N101="sníž. přenesená",J101,0)</f>
        <v>0</v>
      </c>
      <c r="BI101" s="19">
        <f>IF(N101="nulová",J101,0)</f>
        <v>0</v>
      </c>
      <c r="BJ101" s="6" t="s">
        <v>9</v>
      </c>
      <c r="BK101" s="19">
        <f>ROUND(I101*H101,2)</f>
        <v>0</v>
      </c>
      <c r="BL101" s="6" t="s">
        <v>8</v>
      </c>
      <c r="BM101" s="18" t="s">
        <v>540</v>
      </c>
    </row>
    <row r="102" spans="2:65" s="2" customFormat="1" x14ac:dyDescent="0.25">
      <c r="B102" s="3"/>
      <c r="D102" s="12" t="s">
        <v>5</v>
      </c>
      <c r="F102" s="17" t="s">
        <v>539</v>
      </c>
      <c r="I102" s="10"/>
      <c r="L102" s="3"/>
      <c r="M102" s="14"/>
      <c r="T102" s="13"/>
      <c r="AT102" s="6" t="s">
        <v>5</v>
      </c>
      <c r="AU102" s="6" t="s">
        <v>0</v>
      </c>
    </row>
    <row r="103" spans="2:65" s="2" customFormat="1" x14ac:dyDescent="0.25">
      <c r="B103" s="3"/>
      <c r="D103" s="16" t="s">
        <v>3</v>
      </c>
      <c r="F103" s="15" t="s">
        <v>538</v>
      </c>
      <c r="I103" s="10"/>
      <c r="L103" s="3"/>
      <c r="M103" s="14"/>
      <c r="T103" s="13"/>
      <c r="AT103" s="6" t="s">
        <v>3</v>
      </c>
      <c r="AU103" s="6" t="s">
        <v>0</v>
      </c>
    </row>
    <row r="104" spans="2:65" s="2" customFormat="1" ht="107.25" x14ac:dyDescent="0.25">
      <c r="B104" s="3"/>
      <c r="D104" s="12" t="s">
        <v>1</v>
      </c>
      <c r="F104" s="11" t="s">
        <v>537</v>
      </c>
      <c r="I104" s="10"/>
      <c r="L104" s="3"/>
      <c r="M104" s="14"/>
      <c r="T104" s="13"/>
      <c r="AT104" s="6" t="s">
        <v>1</v>
      </c>
      <c r="AU104" s="6" t="s">
        <v>0</v>
      </c>
    </row>
    <row r="105" spans="2:65" s="43" customFormat="1" x14ac:dyDescent="0.25">
      <c r="B105" s="47"/>
      <c r="D105" s="12" t="s">
        <v>22</v>
      </c>
      <c r="E105" s="44" t="s">
        <v>13</v>
      </c>
      <c r="F105" s="50" t="s">
        <v>414</v>
      </c>
      <c r="H105" s="49">
        <v>29</v>
      </c>
      <c r="I105" s="48"/>
      <c r="L105" s="47"/>
      <c r="M105" s="46"/>
      <c r="T105" s="45"/>
      <c r="AT105" s="44" t="s">
        <v>22</v>
      </c>
      <c r="AU105" s="44" t="s">
        <v>0</v>
      </c>
      <c r="AV105" s="43" t="s">
        <v>0</v>
      </c>
      <c r="AW105" s="43" t="s">
        <v>21</v>
      </c>
      <c r="AX105" s="43" t="s">
        <v>9</v>
      </c>
      <c r="AY105" s="44" t="s">
        <v>10</v>
      </c>
    </row>
    <row r="106" spans="2:65" s="2" customFormat="1" ht="16.5" customHeight="1" x14ac:dyDescent="0.25">
      <c r="B106" s="3"/>
      <c r="C106" s="31" t="s">
        <v>166</v>
      </c>
      <c r="D106" s="31" t="s">
        <v>11</v>
      </c>
      <c r="E106" s="30" t="s">
        <v>536</v>
      </c>
      <c r="F106" s="29" t="s">
        <v>535</v>
      </c>
      <c r="G106" s="28" t="s">
        <v>51</v>
      </c>
      <c r="H106" s="27">
        <v>11</v>
      </c>
      <c r="I106" s="26"/>
      <c r="J106" s="25">
        <f>ROUND(I106*H106,2)</f>
        <v>0</v>
      </c>
      <c r="K106" s="24"/>
      <c r="L106" s="3"/>
      <c r="M106" s="23" t="s">
        <v>13</v>
      </c>
      <c r="N106" s="22" t="s">
        <v>12</v>
      </c>
      <c r="P106" s="21">
        <f>O106*H106</f>
        <v>0</v>
      </c>
      <c r="Q106" s="21">
        <v>0</v>
      </c>
      <c r="R106" s="21">
        <f>Q106*H106</f>
        <v>0</v>
      </c>
      <c r="S106" s="21">
        <v>0</v>
      </c>
      <c r="T106" s="20">
        <f>S106*H106</f>
        <v>0</v>
      </c>
      <c r="AR106" s="18" t="s">
        <v>8</v>
      </c>
      <c r="AT106" s="18" t="s">
        <v>11</v>
      </c>
      <c r="AU106" s="18" t="s">
        <v>0</v>
      </c>
      <c r="AY106" s="6" t="s">
        <v>10</v>
      </c>
      <c r="BE106" s="19">
        <f>IF(N106="základní",J106,0)</f>
        <v>0</v>
      </c>
      <c r="BF106" s="19">
        <f>IF(N106="snížená",J106,0)</f>
        <v>0</v>
      </c>
      <c r="BG106" s="19">
        <f>IF(N106="zákl. přenesená",J106,0)</f>
        <v>0</v>
      </c>
      <c r="BH106" s="19">
        <f>IF(N106="sníž. přenesená",J106,0)</f>
        <v>0</v>
      </c>
      <c r="BI106" s="19">
        <f>IF(N106="nulová",J106,0)</f>
        <v>0</v>
      </c>
      <c r="BJ106" s="6" t="s">
        <v>9</v>
      </c>
      <c r="BK106" s="19">
        <f>ROUND(I106*H106,2)</f>
        <v>0</v>
      </c>
      <c r="BL106" s="6" t="s">
        <v>8</v>
      </c>
      <c r="BM106" s="18" t="s">
        <v>534</v>
      </c>
    </row>
    <row r="107" spans="2:65" s="2" customFormat="1" x14ac:dyDescent="0.25">
      <c r="B107" s="3"/>
      <c r="D107" s="12" t="s">
        <v>5</v>
      </c>
      <c r="F107" s="17" t="s">
        <v>533</v>
      </c>
      <c r="I107" s="10"/>
      <c r="L107" s="3"/>
      <c r="M107" s="14"/>
      <c r="T107" s="13"/>
      <c r="AT107" s="6" t="s">
        <v>5</v>
      </c>
      <c r="AU107" s="6" t="s">
        <v>0</v>
      </c>
    </row>
    <row r="108" spans="2:65" s="2" customFormat="1" x14ac:dyDescent="0.25">
      <c r="B108" s="3"/>
      <c r="D108" s="16" t="s">
        <v>3</v>
      </c>
      <c r="F108" s="15" t="s">
        <v>532</v>
      </c>
      <c r="I108" s="10"/>
      <c r="L108" s="3"/>
      <c r="M108" s="14"/>
      <c r="T108" s="13"/>
      <c r="AT108" s="6" t="s">
        <v>3</v>
      </c>
      <c r="AU108" s="6" t="s">
        <v>0</v>
      </c>
    </row>
    <row r="109" spans="2:65" s="43" customFormat="1" x14ac:dyDescent="0.25">
      <c r="B109" s="47"/>
      <c r="D109" s="12" t="s">
        <v>22</v>
      </c>
      <c r="E109" s="44" t="s">
        <v>13</v>
      </c>
      <c r="F109" s="50" t="s">
        <v>407</v>
      </c>
      <c r="H109" s="49">
        <v>11</v>
      </c>
      <c r="I109" s="48"/>
      <c r="L109" s="47"/>
      <c r="M109" s="46"/>
      <c r="T109" s="45"/>
      <c r="AT109" s="44" t="s">
        <v>22</v>
      </c>
      <c r="AU109" s="44" t="s">
        <v>0</v>
      </c>
      <c r="AV109" s="43" t="s">
        <v>0</v>
      </c>
      <c r="AW109" s="43" t="s">
        <v>21</v>
      </c>
      <c r="AX109" s="43" t="s">
        <v>9</v>
      </c>
      <c r="AY109" s="44" t="s">
        <v>10</v>
      </c>
    </row>
    <row r="110" spans="2:65" s="2" customFormat="1" ht="16.5" customHeight="1" x14ac:dyDescent="0.25">
      <c r="B110" s="3"/>
      <c r="C110" s="31" t="s">
        <v>531</v>
      </c>
      <c r="D110" s="31" t="s">
        <v>11</v>
      </c>
      <c r="E110" s="30" t="s">
        <v>530</v>
      </c>
      <c r="F110" s="29" t="s">
        <v>529</v>
      </c>
      <c r="G110" s="28" t="s">
        <v>51</v>
      </c>
      <c r="H110" s="27">
        <v>2</v>
      </c>
      <c r="I110" s="26"/>
      <c r="J110" s="25">
        <f>ROUND(I110*H110,2)</f>
        <v>0</v>
      </c>
      <c r="K110" s="24"/>
      <c r="L110" s="3"/>
      <c r="M110" s="23" t="s">
        <v>13</v>
      </c>
      <c r="N110" s="22" t="s">
        <v>12</v>
      </c>
      <c r="P110" s="21">
        <f>O110*H110</f>
        <v>0</v>
      </c>
      <c r="Q110" s="21">
        <v>0</v>
      </c>
      <c r="R110" s="21">
        <f>Q110*H110</f>
        <v>0</v>
      </c>
      <c r="S110" s="21">
        <v>0</v>
      </c>
      <c r="T110" s="20">
        <f>S110*H110</f>
        <v>0</v>
      </c>
      <c r="AR110" s="18" t="s">
        <v>8</v>
      </c>
      <c r="AT110" s="18" t="s">
        <v>11</v>
      </c>
      <c r="AU110" s="18" t="s">
        <v>0</v>
      </c>
      <c r="AY110" s="6" t="s">
        <v>10</v>
      </c>
      <c r="BE110" s="19">
        <f>IF(N110="základní",J110,0)</f>
        <v>0</v>
      </c>
      <c r="BF110" s="19">
        <f>IF(N110="snížená",J110,0)</f>
        <v>0</v>
      </c>
      <c r="BG110" s="19">
        <f>IF(N110="zákl. přenesená",J110,0)</f>
        <v>0</v>
      </c>
      <c r="BH110" s="19">
        <f>IF(N110="sníž. přenesená",J110,0)</f>
        <v>0</v>
      </c>
      <c r="BI110" s="19">
        <f>IF(N110="nulová",J110,0)</f>
        <v>0</v>
      </c>
      <c r="BJ110" s="6" t="s">
        <v>9</v>
      </c>
      <c r="BK110" s="19">
        <f>ROUND(I110*H110,2)</f>
        <v>0</v>
      </c>
      <c r="BL110" s="6" t="s">
        <v>8</v>
      </c>
      <c r="BM110" s="18" t="s">
        <v>528</v>
      </c>
    </row>
    <row r="111" spans="2:65" s="2" customFormat="1" x14ac:dyDescent="0.25">
      <c r="B111" s="3"/>
      <c r="D111" s="12" t="s">
        <v>5</v>
      </c>
      <c r="F111" s="17" t="s">
        <v>527</v>
      </c>
      <c r="I111" s="10"/>
      <c r="L111" s="3"/>
      <c r="M111" s="14"/>
      <c r="T111" s="13"/>
      <c r="AT111" s="6" t="s">
        <v>5</v>
      </c>
      <c r="AU111" s="6" t="s">
        <v>0</v>
      </c>
    </row>
    <row r="112" spans="2:65" s="2" customFormat="1" x14ac:dyDescent="0.25">
      <c r="B112" s="3"/>
      <c r="D112" s="16" t="s">
        <v>3</v>
      </c>
      <c r="F112" s="15" t="s">
        <v>526</v>
      </c>
      <c r="I112" s="10"/>
      <c r="L112" s="3"/>
      <c r="M112" s="14"/>
      <c r="T112" s="13"/>
      <c r="AT112" s="6" t="s">
        <v>3</v>
      </c>
      <c r="AU112" s="6" t="s">
        <v>0</v>
      </c>
    </row>
    <row r="113" spans="2:65" s="43" customFormat="1" x14ac:dyDescent="0.25">
      <c r="B113" s="47"/>
      <c r="D113" s="12" t="s">
        <v>22</v>
      </c>
      <c r="E113" s="44" t="s">
        <v>13</v>
      </c>
      <c r="F113" s="50" t="s">
        <v>0</v>
      </c>
      <c r="H113" s="49">
        <v>2</v>
      </c>
      <c r="I113" s="48"/>
      <c r="L113" s="47"/>
      <c r="M113" s="46"/>
      <c r="T113" s="45"/>
      <c r="AT113" s="44" t="s">
        <v>22</v>
      </c>
      <c r="AU113" s="44" t="s">
        <v>0</v>
      </c>
      <c r="AV113" s="43" t="s">
        <v>0</v>
      </c>
      <c r="AW113" s="43" t="s">
        <v>21</v>
      </c>
      <c r="AX113" s="43" t="s">
        <v>9</v>
      </c>
      <c r="AY113" s="44" t="s">
        <v>10</v>
      </c>
    </row>
    <row r="114" spans="2:65" s="2" customFormat="1" ht="16.5" customHeight="1" x14ac:dyDescent="0.25">
      <c r="B114" s="3"/>
      <c r="C114" s="31" t="s">
        <v>525</v>
      </c>
      <c r="D114" s="31" t="s">
        <v>11</v>
      </c>
      <c r="E114" s="30" t="s">
        <v>524</v>
      </c>
      <c r="F114" s="29" t="s">
        <v>523</v>
      </c>
      <c r="G114" s="28" t="s">
        <v>51</v>
      </c>
      <c r="H114" s="27">
        <v>86</v>
      </c>
      <c r="I114" s="26"/>
      <c r="J114" s="25">
        <f>ROUND(I114*H114,2)</f>
        <v>0</v>
      </c>
      <c r="K114" s="24"/>
      <c r="L114" s="3"/>
      <c r="M114" s="23" t="s">
        <v>13</v>
      </c>
      <c r="N114" s="22" t="s">
        <v>12</v>
      </c>
      <c r="P114" s="21">
        <f>O114*H114</f>
        <v>0</v>
      </c>
      <c r="Q114" s="21">
        <v>0</v>
      </c>
      <c r="R114" s="21">
        <f>Q114*H114</f>
        <v>0</v>
      </c>
      <c r="S114" s="21">
        <v>0</v>
      </c>
      <c r="T114" s="20">
        <f>S114*H114</f>
        <v>0</v>
      </c>
      <c r="AR114" s="18" t="s">
        <v>8</v>
      </c>
      <c r="AT114" s="18" t="s">
        <v>11</v>
      </c>
      <c r="AU114" s="18" t="s">
        <v>0</v>
      </c>
      <c r="AY114" s="6" t="s">
        <v>10</v>
      </c>
      <c r="BE114" s="19">
        <f>IF(N114="základní",J114,0)</f>
        <v>0</v>
      </c>
      <c r="BF114" s="19">
        <f>IF(N114="snížená",J114,0)</f>
        <v>0</v>
      </c>
      <c r="BG114" s="19">
        <f>IF(N114="zákl. přenesená",J114,0)</f>
        <v>0</v>
      </c>
      <c r="BH114" s="19">
        <f>IF(N114="sníž. přenesená",J114,0)</f>
        <v>0</v>
      </c>
      <c r="BI114" s="19">
        <f>IF(N114="nulová",J114,0)</f>
        <v>0</v>
      </c>
      <c r="BJ114" s="6" t="s">
        <v>9</v>
      </c>
      <c r="BK114" s="19">
        <f>ROUND(I114*H114,2)</f>
        <v>0</v>
      </c>
      <c r="BL114" s="6" t="s">
        <v>8</v>
      </c>
      <c r="BM114" s="18" t="s">
        <v>522</v>
      </c>
    </row>
    <row r="115" spans="2:65" s="2" customFormat="1" x14ac:dyDescent="0.25">
      <c r="B115" s="3"/>
      <c r="D115" s="12" t="s">
        <v>5</v>
      </c>
      <c r="F115" s="17" t="s">
        <v>521</v>
      </c>
      <c r="I115" s="10"/>
      <c r="L115" s="3"/>
      <c r="M115" s="14"/>
      <c r="T115" s="13"/>
      <c r="AT115" s="6" t="s">
        <v>5</v>
      </c>
      <c r="AU115" s="6" t="s">
        <v>0</v>
      </c>
    </row>
    <row r="116" spans="2:65" s="2" customFormat="1" x14ac:dyDescent="0.25">
      <c r="B116" s="3"/>
      <c r="D116" s="16" t="s">
        <v>3</v>
      </c>
      <c r="F116" s="15" t="s">
        <v>520</v>
      </c>
      <c r="I116" s="10"/>
      <c r="L116" s="3"/>
      <c r="M116" s="14"/>
      <c r="T116" s="13"/>
      <c r="AT116" s="6" t="s">
        <v>3</v>
      </c>
      <c r="AU116" s="6" t="s">
        <v>0</v>
      </c>
    </row>
    <row r="117" spans="2:65" s="2" customFormat="1" ht="87.75" x14ac:dyDescent="0.25">
      <c r="B117" s="3"/>
      <c r="D117" s="12" t="s">
        <v>1</v>
      </c>
      <c r="F117" s="11" t="s">
        <v>514</v>
      </c>
      <c r="I117" s="10"/>
      <c r="L117" s="3"/>
      <c r="M117" s="14"/>
      <c r="T117" s="13"/>
      <c r="AT117" s="6" t="s">
        <v>1</v>
      </c>
      <c r="AU117" s="6" t="s">
        <v>0</v>
      </c>
    </row>
    <row r="118" spans="2:65" s="43" customFormat="1" x14ac:dyDescent="0.25">
      <c r="B118" s="47"/>
      <c r="D118" s="12" t="s">
        <v>22</v>
      </c>
      <c r="E118" s="44" t="s">
        <v>13</v>
      </c>
      <c r="F118" s="50" t="s">
        <v>421</v>
      </c>
      <c r="H118" s="49">
        <v>86</v>
      </c>
      <c r="I118" s="48"/>
      <c r="L118" s="47"/>
      <c r="M118" s="46"/>
      <c r="T118" s="45"/>
      <c r="AT118" s="44" t="s">
        <v>22</v>
      </c>
      <c r="AU118" s="44" t="s">
        <v>0</v>
      </c>
      <c r="AV118" s="43" t="s">
        <v>0</v>
      </c>
      <c r="AW118" s="43" t="s">
        <v>21</v>
      </c>
      <c r="AX118" s="43" t="s">
        <v>9</v>
      </c>
      <c r="AY118" s="44" t="s">
        <v>10</v>
      </c>
    </row>
    <row r="119" spans="2:65" s="2" customFormat="1" ht="16.5" customHeight="1" x14ac:dyDescent="0.25">
      <c r="B119" s="3"/>
      <c r="C119" s="31" t="s">
        <v>50</v>
      </c>
      <c r="D119" s="31" t="s">
        <v>11</v>
      </c>
      <c r="E119" s="30" t="s">
        <v>519</v>
      </c>
      <c r="F119" s="29" t="s">
        <v>518</v>
      </c>
      <c r="G119" s="28" t="s">
        <v>51</v>
      </c>
      <c r="H119" s="27">
        <v>29</v>
      </c>
      <c r="I119" s="26"/>
      <c r="J119" s="25">
        <f>ROUND(I119*H119,2)</f>
        <v>0</v>
      </c>
      <c r="K119" s="24"/>
      <c r="L119" s="3"/>
      <c r="M119" s="23" t="s">
        <v>13</v>
      </c>
      <c r="N119" s="22" t="s">
        <v>12</v>
      </c>
      <c r="P119" s="21">
        <f>O119*H119</f>
        <v>0</v>
      </c>
      <c r="Q119" s="21">
        <v>0</v>
      </c>
      <c r="R119" s="21">
        <f>Q119*H119</f>
        <v>0</v>
      </c>
      <c r="S119" s="21">
        <v>0</v>
      </c>
      <c r="T119" s="20">
        <f>S119*H119</f>
        <v>0</v>
      </c>
      <c r="AR119" s="18" t="s">
        <v>8</v>
      </c>
      <c r="AT119" s="18" t="s">
        <v>11</v>
      </c>
      <c r="AU119" s="18" t="s">
        <v>0</v>
      </c>
      <c r="AY119" s="6" t="s">
        <v>10</v>
      </c>
      <c r="BE119" s="19">
        <f>IF(N119="základní",J119,0)</f>
        <v>0</v>
      </c>
      <c r="BF119" s="19">
        <f>IF(N119="snížená",J119,0)</f>
        <v>0</v>
      </c>
      <c r="BG119" s="19">
        <f>IF(N119="zákl. přenesená",J119,0)</f>
        <v>0</v>
      </c>
      <c r="BH119" s="19">
        <f>IF(N119="sníž. přenesená",J119,0)</f>
        <v>0</v>
      </c>
      <c r="BI119" s="19">
        <f>IF(N119="nulová",J119,0)</f>
        <v>0</v>
      </c>
      <c r="BJ119" s="6" t="s">
        <v>9</v>
      </c>
      <c r="BK119" s="19">
        <f>ROUND(I119*H119,2)</f>
        <v>0</v>
      </c>
      <c r="BL119" s="6" t="s">
        <v>8</v>
      </c>
      <c r="BM119" s="18" t="s">
        <v>517</v>
      </c>
    </row>
    <row r="120" spans="2:65" s="2" customFormat="1" x14ac:dyDescent="0.25">
      <c r="B120" s="3"/>
      <c r="D120" s="12" t="s">
        <v>5</v>
      </c>
      <c r="F120" s="17" t="s">
        <v>516</v>
      </c>
      <c r="I120" s="10"/>
      <c r="L120" s="3"/>
      <c r="M120" s="14"/>
      <c r="T120" s="13"/>
      <c r="AT120" s="6" t="s">
        <v>5</v>
      </c>
      <c r="AU120" s="6" t="s">
        <v>0</v>
      </c>
    </row>
    <row r="121" spans="2:65" s="2" customFormat="1" x14ac:dyDescent="0.25">
      <c r="B121" s="3"/>
      <c r="D121" s="16" t="s">
        <v>3</v>
      </c>
      <c r="F121" s="15" t="s">
        <v>515</v>
      </c>
      <c r="I121" s="10"/>
      <c r="L121" s="3"/>
      <c r="M121" s="14"/>
      <c r="T121" s="13"/>
      <c r="AT121" s="6" t="s">
        <v>3</v>
      </c>
      <c r="AU121" s="6" t="s">
        <v>0</v>
      </c>
    </row>
    <row r="122" spans="2:65" s="2" customFormat="1" ht="87.75" x14ac:dyDescent="0.25">
      <c r="B122" s="3"/>
      <c r="D122" s="12" t="s">
        <v>1</v>
      </c>
      <c r="F122" s="11" t="s">
        <v>514</v>
      </c>
      <c r="I122" s="10"/>
      <c r="L122" s="3"/>
      <c r="M122" s="14"/>
      <c r="T122" s="13"/>
      <c r="AT122" s="6" t="s">
        <v>1</v>
      </c>
      <c r="AU122" s="6" t="s">
        <v>0</v>
      </c>
    </row>
    <row r="123" spans="2:65" s="43" customFormat="1" x14ac:dyDescent="0.25">
      <c r="B123" s="47"/>
      <c r="D123" s="12" t="s">
        <v>22</v>
      </c>
      <c r="E123" s="44" t="s">
        <v>13</v>
      </c>
      <c r="F123" s="50" t="s">
        <v>414</v>
      </c>
      <c r="H123" s="49">
        <v>29</v>
      </c>
      <c r="I123" s="48"/>
      <c r="L123" s="47"/>
      <c r="M123" s="46"/>
      <c r="T123" s="45"/>
      <c r="AT123" s="44" t="s">
        <v>22</v>
      </c>
      <c r="AU123" s="44" t="s">
        <v>0</v>
      </c>
      <c r="AV123" s="43" t="s">
        <v>0</v>
      </c>
      <c r="AW123" s="43" t="s">
        <v>21</v>
      </c>
      <c r="AX123" s="43" t="s">
        <v>9</v>
      </c>
      <c r="AY123" s="44" t="s">
        <v>10</v>
      </c>
    </row>
    <row r="124" spans="2:65" s="2" customFormat="1" ht="16.5" customHeight="1" x14ac:dyDescent="0.25">
      <c r="B124" s="3"/>
      <c r="C124" s="31" t="s">
        <v>61</v>
      </c>
      <c r="D124" s="31" t="s">
        <v>11</v>
      </c>
      <c r="E124" s="30" t="s">
        <v>513</v>
      </c>
      <c r="F124" s="29" t="s">
        <v>512</v>
      </c>
      <c r="G124" s="28" t="s">
        <v>51</v>
      </c>
      <c r="H124" s="27">
        <v>11</v>
      </c>
      <c r="I124" s="26"/>
      <c r="J124" s="25">
        <f>ROUND(I124*H124,2)</f>
        <v>0</v>
      </c>
      <c r="K124" s="24"/>
      <c r="L124" s="3"/>
      <c r="M124" s="23" t="s">
        <v>13</v>
      </c>
      <c r="N124" s="22" t="s">
        <v>12</v>
      </c>
      <c r="P124" s="21">
        <f>O124*H124</f>
        <v>0</v>
      </c>
      <c r="Q124" s="21">
        <v>0</v>
      </c>
      <c r="R124" s="21">
        <f>Q124*H124</f>
        <v>0</v>
      </c>
      <c r="S124" s="21">
        <v>0</v>
      </c>
      <c r="T124" s="20">
        <f>S124*H124</f>
        <v>0</v>
      </c>
      <c r="AR124" s="18" t="s">
        <v>8</v>
      </c>
      <c r="AT124" s="18" t="s">
        <v>11</v>
      </c>
      <c r="AU124" s="18" t="s">
        <v>0</v>
      </c>
      <c r="AY124" s="6" t="s">
        <v>10</v>
      </c>
      <c r="BE124" s="19">
        <f>IF(N124="základní",J124,0)</f>
        <v>0</v>
      </c>
      <c r="BF124" s="19">
        <f>IF(N124="snížená",J124,0)</f>
        <v>0</v>
      </c>
      <c r="BG124" s="19">
        <f>IF(N124="zákl. přenesená",J124,0)</f>
        <v>0</v>
      </c>
      <c r="BH124" s="19">
        <f>IF(N124="sníž. přenesená",J124,0)</f>
        <v>0</v>
      </c>
      <c r="BI124" s="19">
        <f>IF(N124="nulová",J124,0)</f>
        <v>0</v>
      </c>
      <c r="BJ124" s="6" t="s">
        <v>9</v>
      </c>
      <c r="BK124" s="19">
        <f>ROUND(I124*H124,2)</f>
        <v>0</v>
      </c>
      <c r="BL124" s="6" t="s">
        <v>8</v>
      </c>
      <c r="BM124" s="18" t="s">
        <v>511</v>
      </c>
    </row>
    <row r="125" spans="2:65" s="2" customFormat="1" x14ac:dyDescent="0.25">
      <c r="B125" s="3"/>
      <c r="D125" s="12" t="s">
        <v>5</v>
      </c>
      <c r="F125" s="17" t="s">
        <v>510</v>
      </c>
      <c r="I125" s="10"/>
      <c r="L125" s="3"/>
      <c r="M125" s="14"/>
      <c r="T125" s="13"/>
      <c r="AT125" s="6" t="s">
        <v>5</v>
      </c>
      <c r="AU125" s="6" t="s">
        <v>0</v>
      </c>
    </row>
    <row r="126" spans="2:65" s="2" customFormat="1" x14ac:dyDescent="0.25">
      <c r="B126" s="3"/>
      <c r="D126" s="16" t="s">
        <v>3</v>
      </c>
      <c r="F126" s="15" t="s">
        <v>509</v>
      </c>
      <c r="I126" s="10"/>
      <c r="L126" s="3"/>
      <c r="M126" s="14"/>
      <c r="T126" s="13"/>
      <c r="AT126" s="6" t="s">
        <v>3</v>
      </c>
      <c r="AU126" s="6" t="s">
        <v>0</v>
      </c>
    </row>
    <row r="127" spans="2:65" s="43" customFormat="1" x14ac:dyDescent="0.25">
      <c r="B127" s="47"/>
      <c r="D127" s="12" t="s">
        <v>22</v>
      </c>
      <c r="E127" s="44" t="s">
        <v>13</v>
      </c>
      <c r="F127" s="50" t="s">
        <v>407</v>
      </c>
      <c r="H127" s="49">
        <v>11</v>
      </c>
      <c r="I127" s="48"/>
      <c r="L127" s="47"/>
      <c r="M127" s="46"/>
      <c r="T127" s="45"/>
      <c r="AT127" s="44" t="s">
        <v>22</v>
      </c>
      <c r="AU127" s="44" t="s">
        <v>0</v>
      </c>
      <c r="AV127" s="43" t="s">
        <v>0</v>
      </c>
      <c r="AW127" s="43" t="s">
        <v>21</v>
      </c>
      <c r="AX127" s="43" t="s">
        <v>9</v>
      </c>
      <c r="AY127" s="44" t="s">
        <v>10</v>
      </c>
    </row>
    <row r="128" spans="2:65" s="2" customFormat="1" ht="16.5" customHeight="1" x14ac:dyDescent="0.25">
      <c r="B128" s="3"/>
      <c r="C128" s="31" t="s">
        <v>508</v>
      </c>
      <c r="D128" s="31" t="s">
        <v>11</v>
      </c>
      <c r="E128" s="30" t="s">
        <v>507</v>
      </c>
      <c r="F128" s="29" t="s">
        <v>506</v>
      </c>
      <c r="G128" s="28" t="s">
        <v>51</v>
      </c>
      <c r="H128" s="27">
        <v>2</v>
      </c>
      <c r="I128" s="26"/>
      <c r="J128" s="25">
        <f>ROUND(I128*H128,2)</f>
        <v>0</v>
      </c>
      <c r="K128" s="24"/>
      <c r="L128" s="3"/>
      <c r="M128" s="23" t="s">
        <v>13</v>
      </c>
      <c r="N128" s="22" t="s">
        <v>12</v>
      </c>
      <c r="P128" s="21">
        <f>O128*H128</f>
        <v>0</v>
      </c>
      <c r="Q128" s="21">
        <v>0</v>
      </c>
      <c r="R128" s="21">
        <f>Q128*H128</f>
        <v>0</v>
      </c>
      <c r="S128" s="21">
        <v>0</v>
      </c>
      <c r="T128" s="20">
        <f>S128*H128</f>
        <v>0</v>
      </c>
      <c r="AR128" s="18" t="s">
        <v>8</v>
      </c>
      <c r="AT128" s="18" t="s">
        <v>11</v>
      </c>
      <c r="AU128" s="18" t="s">
        <v>0</v>
      </c>
      <c r="AY128" s="6" t="s">
        <v>10</v>
      </c>
      <c r="BE128" s="19">
        <f>IF(N128="základní",J128,0)</f>
        <v>0</v>
      </c>
      <c r="BF128" s="19">
        <f>IF(N128="snížená",J128,0)</f>
        <v>0</v>
      </c>
      <c r="BG128" s="19">
        <f>IF(N128="zákl. přenesená",J128,0)</f>
        <v>0</v>
      </c>
      <c r="BH128" s="19">
        <f>IF(N128="sníž. přenesená",J128,0)</f>
        <v>0</v>
      </c>
      <c r="BI128" s="19">
        <f>IF(N128="nulová",J128,0)</f>
        <v>0</v>
      </c>
      <c r="BJ128" s="6" t="s">
        <v>9</v>
      </c>
      <c r="BK128" s="19">
        <f>ROUND(I128*H128,2)</f>
        <v>0</v>
      </c>
      <c r="BL128" s="6" t="s">
        <v>8</v>
      </c>
      <c r="BM128" s="18" t="s">
        <v>505</v>
      </c>
    </row>
    <row r="129" spans="2:65" s="2" customFormat="1" x14ac:dyDescent="0.25">
      <c r="B129" s="3"/>
      <c r="D129" s="12" t="s">
        <v>5</v>
      </c>
      <c r="F129" s="17" t="s">
        <v>504</v>
      </c>
      <c r="I129" s="10"/>
      <c r="L129" s="3"/>
      <c r="M129" s="14"/>
      <c r="T129" s="13"/>
      <c r="AT129" s="6" t="s">
        <v>5</v>
      </c>
      <c r="AU129" s="6" t="s">
        <v>0</v>
      </c>
    </row>
    <row r="130" spans="2:65" s="2" customFormat="1" x14ac:dyDescent="0.25">
      <c r="B130" s="3"/>
      <c r="D130" s="16" t="s">
        <v>3</v>
      </c>
      <c r="F130" s="15" t="s">
        <v>503</v>
      </c>
      <c r="I130" s="10"/>
      <c r="L130" s="3"/>
      <c r="M130" s="14"/>
      <c r="T130" s="13"/>
      <c r="AT130" s="6" t="s">
        <v>3</v>
      </c>
      <c r="AU130" s="6" t="s">
        <v>0</v>
      </c>
    </row>
    <row r="131" spans="2:65" s="43" customFormat="1" x14ac:dyDescent="0.25">
      <c r="B131" s="47"/>
      <c r="D131" s="12" t="s">
        <v>22</v>
      </c>
      <c r="E131" s="44" t="s">
        <v>13</v>
      </c>
      <c r="F131" s="50" t="s">
        <v>0</v>
      </c>
      <c r="H131" s="49">
        <v>2</v>
      </c>
      <c r="I131" s="48"/>
      <c r="L131" s="47"/>
      <c r="M131" s="46"/>
      <c r="T131" s="45"/>
      <c r="AT131" s="44" t="s">
        <v>22</v>
      </c>
      <c r="AU131" s="44" t="s">
        <v>0</v>
      </c>
      <c r="AV131" s="43" t="s">
        <v>0</v>
      </c>
      <c r="AW131" s="43" t="s">
        <v>21</v>
      </c>
      <c r="AX131" s="43" t="s">
        <v>9</v>
      </c>
      <c r="AY131" s="44" t="s">
        <v>10</v>
      </c>
    </row>
    <row r="132" spans="2:65" s="2" customFormat="1" ht="16.5" customHeight="1" x14ac:dyDescent="0.25">
      <c r="B132" s="3"/>
      <c r="C132" s="31" t="s">
        <v>407</v>
      </c>
      <c r="D132" s="31" t="s">
        <v>11</v>
      </c>
      <c r="E132" s="30" t="s">
        <v>502</v>
      </c>
      <c r="F132" s="29" t="s">
        <v>501</v>
      </c>
      <c r="G132" s="28" t="s">
        <v>43</v>
      </c>
      <c r="H132" s="27">
        <v>8</v>
      </c>
      <c r="I132" s="26"/>
      <c r="J132" s="25">
        <f>ROUND(I132*H132,2)</f>
        <v>0</v>
      </c>
      <c r="K132" s="24"/>
      <c r="L132" s="3"/>
      <c r="M132" s="23" t="s">
        <v>13</v>
      </c>
      <c r="N132" s="22" t="s">
        <v>12</v>
      </c>
      <c r="P132" s="21">
        <f>O132*H132</f>
        <v>0</v>
      </c>
      <c r="Q132" s="21">
        <v>2.19291816E-2</v>
      </c>
      <c r="R132" s="21">
        <f>Q132*H132</f>
        <v>0.1754334528</v>
      </c>
      <c r="S132" s="21">
        <v>0</v>
      </c>
      <c r="T132" s="20">
        <f>S132*H132</f>
        <v>0</v>
      </c>
      <c r="AR132" s="18" t="s">
        <v>8</v>
      </c>
      <c r="AT132" s="18" t="s">
        <v>11</v>
      </c>
      <c r="AU132" s="18" t="s">
        <v>0</v>
      </c>
      <c r="AY132" s="6" t="s">
        <v>10</v>
      </c>
      <c r="BE132" s="19">
        <f>IF(N132="základní",J132,0)</f>
        <v>0</v>
      </c>
      <c r="BF132" s="19">
        <f>IF(N132="snížená",J132,0)</f>
        <v>0</v>
      </c>
      <c r="BG132" s="19">
        <f>IF(N132="zákl. přenesená",J132,0)</f>
        <v>0</v>
      </c>
      <c r="BH132" s="19">
        <f>IF(N132="sníž. přenesená",J132,0)</f>
        <v>0</v>
      </c>
      <c r="BI132" s="19">
        <f>IF(N132="nulová",J132,0)</f>
        <v>0</v>
      </c>
      <c r="BJ132" s="6" t="s">
        <v>9</v>
      </c>
      <c r="BK132" s="19">
        <f>ROUND(I132*H132,2)</f>
        <v>0</v>
      </c>
      <c r="BL132" s="6" t="s">
        <v>8</v>
      </c>
      <c r="BM132" s="18" t="s">
        <v>500</v>
      </c>
    </row>
    <row r="133" spans="2:65" s="2" customFormat="1" x14ac:dyDescent="0.25">
      <c r="B133" s="3"/>
      <c r="D133" s="12" t="s">
        <v>5</v>
      </c>
      <c r="F133" s="17" t="s">
        <v>499</v>
      </c>
      <c r="I133" s="10"/>
      <c r="L133" s="3"/>
      <c r="M133" s="14"/>
      <c r="T133" s="13"/>
      <c r="AT133" s="6" t="s">
        <v>5</v>
      </c>
      <c r="AU133" s="6" t="s">
        <v>0</v>
      </c>
    </row>
    <row r="134" spans="2:65" s="2" customFormat="1" x14ac:dyDescent="0.25">
      <c r="B134" s="3"/>
      <c r="D134" s="16" t="s">
        <v>3</v>
      </c>
      <c r="F134" s="15" t="s">
        <v>498</v>
      </c>
      <c r="I134" s="10"/>
      <c r="L134" s="3"/>
      <c r="M134" s="14"/>
      <c r="T134" s="13"/>
      <c r="AT134" s="6" t="s">
        <v>3</v>
      </c>
      <c r="AU134" s="6" t="s">
        <v>0</v>
      </c>
    </row>
    <row r="135" spans="2:65" s="43" customFormat="1" x14ac:dyDescent="0.25">
      <c r="B135" s="47"/>
      <c r="D135" s="12" t="s">
        <v>22</v>
      </c>
      <c r="E135" s="44" t="s">
        <v>13</v>
      </c>
      <c r="F135" s="50" t="s">
        <v>497</v>
      </c>
      <c r="H135" s="49">
        <v>8</v>
      </c>
      <c r="I135" s="48"/>
      <c r="L135" s="47"/>
      <c r="M135" s="46"/>
      <c r="T135" s="45"/>
      <c r="AT135" s="44" t="s">
        <v>22</v>
      </c>
      <c r="AU135" s="44" t="s">
        <v>0</v>
      </c>
      <c r="AV135" s="43" t="s">
        <v>0</v>
      </c>
      <c r="AW135" s="43" t="s">
        <v>21</v>
      </c>
      <c r="AX135" s="43" t="s">
        <v>9</v>
      </c>
      <c r="AY135" s="44" t="s">
        <v>10</v>
      </c>
    </row>
    <row r="136" spans="2:65" s="2" customFormat="1" ht="16.5" customHeight="1" x14ac:dyDescent="0.25">
      <c r="B136" s="3"/>
      <c r="C136" s="31" t="s">
        <v>496</v>
      </c>
      <c r="D136" s="31" t="s">
        <v>11</v>
      </c>
      <c r="E136" s="30" t="s">
        <v>495</v>
      </c>
      <c r="F136" s="29" t="s">
        <v>494</v>
      </c>
      <c r="G136" s="28" t="s">
        <v>493</v>
      </c>
      <c r="H136" s="27">
        <v>100</v>
      </c>
      <c r="I136" s="26"/>
      <c r="J136" s="25">
        <f>ROUND(I136*H136,2)</f>
        <v>0</v>
      </c>
      <c r="K136" s="24"/>
      <c r="L136" s="3"/>
      <c r="M136" s="23" t="s">
        <v>13</v>
      </c>
      <c r="N136" s="22" t="s">
        <v>12</v>
      </c>
      <c r="P136" s="21">
        <f>O136*H136</f>
        <v>0</v>
      </c>
      <c r="Q136" s="21">
        <v>3.2634E-5</v>
      </c>
      <c r="R136" s="21">
        <f>Q136*H136</f>
        <v>3.2634000000000001E-3</v>
      </c>
      <c r="S136" s="21">
        <v>0</v>
      </c>
      <c r="T136" s="20">
        <f>S136*H136</f>
        <v>0</v>
      </c>
      <c r="AR136" s="18" t="s">
        <v>8</v>
      </c>
      <c r="AT136" s="18" t="s">
        <v>11</v>
      </c>
      <c r="AU136" s="18" t="s">
        <v>0</v>
      </c>
      <c r="AY136" s="6" t="s">
        <v>10</v>
      </c>
      <c r="BE136" s="19">
        <f>IF(N136="základní",J136,0)</f>
        <v>0</v>
      </c>
      <c r="BF136" s="19">
        <f>IF(N136="snížená",J136,0)</f>
        <v>0</v>
      </c>
      <c r="BG136" s="19">
        <f>IF(N136="zákl. přenesená",J136,0)</f>
        <v>0</v>
      </c>
      <c r="BH136" s="19">
        <f>IF(N136="sníž. přenesená",J136,0)</f>
        <v>0</v>
      </c>
      <c r="BI136" s="19">
        <f>IF(N136="nulová",J136,0)</f>
        <v>0</v>
      </c>
      <c r="BJ136" s="6" t="s">
        <v>9</v>
      </c>
      <c r="BK136" s="19">
        <f>ROUND(I136*H136,2)</f>
        <v>0</v>
      </c>
      <c r="BL136" s="6" t="s">
        <v>8</v>
      </c>
      <c r="BM136" s="18" t="s">
        <v>492</v>
      </c>
    </row>
    <row r="137" spans="2:65" s="2" customFormat="1" x14ac:dyDescent="0.25">
      <c r="B137" s="3"/>
      <c r="D137" s="12" t="s">
        <v>5</v>
      </c>
      <c r="F137" s="17" t="s">
        <v>491</v>
      </c>
      <c r="I137" s="10"/>
      <c r="L137" s="3"/>
      <c r="M137" s="14"/>
      <c r="T137" s="13"/>
      <c r="AT137" s="6" t="s">
        <v>5</v>
      </c>
      <c r="AU137" s="6" t="s">
        <v>0</v>
      </c>
    </row>
    <row r="138" spans="2:65" s="2" customFormat="1" x14ac:dyDescent="0.25">
      <c r="B138" s="3"/>
      <c r="D138" s="16" t="s">
        <v>3</v>
      </c>
      <c r="F138" s="15" t="s">
        <v>490</v>
      </c>
      <c r="I138" s="10"/>
      <c r="L138" s="3"/>
      <c r="M138" s="14"/>
      <c r="T138" s="13"/>
      <c r="AT138" s="6" t="s">
        <v>3</v>
      </c>
      <c r="AU138" s="6" t="s">
        <v>0</v>
      </c>
    </row>
    <row r="139" spans="2:65" s="43" customFormat="1" x14ac:dyDescent="0.25">
      <c r="B139" s="47"/>
      <c r="D139" s="12" t="s">
        <v>22</v>
      </c>
      <c r="E139" s="44" t="s">
        <v>13</v>
      </c>
      <c r="F139" s="50" t="s">
        <v>441</v>
      </c>
      <c r="H139" s="49">
        <v>100</v>
      </c>
      <c r="I139" s="48"/>
      <c r="L139" s="47"/>
      <c r="M139" s="46"/>
      <c r="T139" s="45"/>
      <c r="AT139" s="44" t="s">
        <v>22</v>
      </c>
      <c r="AU139" s="44" t="s">
        <v>0</v>
      </c>
      <c r="AV139" s="43" t="s">
        <v>0</v>
      </c>
      <c r="AW139" s="43" t="s">
        <v>21</v>
      </c>
      <c r="AX139" s="43" t="s">
        <v>9</v>
      </c>
      <c r="AY139" s="44" t="s">
        <v>10</v>
      </c>
    </row>
    <row r="140" spans="2:65" s="2" customFormat="1" ht="16.5" customHeight="1" x14ac:dyDescent="0.25">
      <c r="B140" s="3"/>
      <c r="C140" s="31" t="s">
        <v>489</v>
      </c>
      <c r="D140" s="31" t="s">
        <v>11</v>
      </c>
      <c r="E140" s="30" t="s">
        <v>488</v>
      </c>
      <c r="F140" s="29" t="s">
        <v>487</v>
      </c>
      <c r="G140" s="28" t="s">
        <v>486</v>
      </c>
      <c r="H140" s="27">
        <v>120</v>
      </c>
      <c r="I140" s="26"/>
      <c r="J140" s="25">
        <f>ROUND(I140*H140,2)</f>
        <v>0</v>
      </c>
      <c r="K140" s="24"/>
      <c r="L140" s="3"/>
      <c r="M140" s="23" t="s">
        <v>13</v>
      </c>
      <c r="N140" s="22" t="s">
        <v>12</v>
      </c>
      <c r="P140" s="21">
        <f>O140*H140</f>
        <v>0</v>
      </c>
      <c r="Q140" s="21">
        <v>0</v>
      </c>
      <c r="R140" s="21">
        <f>Q140*H140</f>
        <v>0</v>
      </c>
      <c r="S140" s="21">
        <v>0</v>
      </c>
      <c r="T140" s="20">
        <f>S140*H140</f>
        <v>0</v>
      </c>
      <c r="AR140" s="18" t="s">
        <v>8</v>
      </c>
      <c r="AT140" s="18" t="s">
        <v>11</v>
      </c>
      <c r="AU140" s="18" t="s">
        <v>0</v>
      </c>
      <c r="AY140" s="6" t="s">
        <v>10</v>
      </c>
      <c r="BE140" s="19">
        <f>IF(N140="základní",J140,0)</f>
        <v>0</v>
      </c>
      <c r="BF140" s="19">
        <f>IF(N140="snížená",J140,0)</f>
        <v>0</v>
      </c>
      <c r="BG140" s="19">
        <f>IF(N140="zákl. přenesená",J140,0)</f>
        <v>0</v>
      </c>
      <c r="BH140" s="19">
        <f>IF(N140="sníž. přenesená",J140,0)</f>
        <v>0</v>
      </c>
      <c r="BI140" s="19">
        <f>IF(N140="nulová",J140,0)</f>
        <v>0</v>
      </c>
      <c r="BJ140" s="6" t="s">
        <v>9</v>
      </c>
      <c r="BK140" s="19">
        <f>ROUND(I140*H140,2)</f>
        <v>0</v>
      </c>
      <c r="BL140" s="6" t="s">
        <v>8</v>
      </c>
      <c r="BM140" s="18" t="s">
        <v>485</v>
      </c>
    </row>
    <row r="141" spans="2:65" s="2" customFormat="1" x14ac:dyDescent="0.25">
      <c r="B141" s="3"/>
      <c r="D141" s="12" t="s">
        <v>5</v>
      </c>
      <c r="F141" s="17" t="s">
        <v>484</v>
      </c>
      <c r="I141" s="10"/>
      <c r="L141" s="3"/>
      <c r="M141" s="14"/>
      <c r="T141" s="13"/>
      <c r="AT141" s="6" t="s">
        <v>5</v>
      </c>
      <c r="AU141" s="6" t="s">
        <v>0</v>
      </c>
    </row>
    <row r="142" spans="2:65" s="2" customFormat="1" x14ac:dyDescent="0.25">
      <c r="B142" s="3"/>
      <c r="D142" s="16" t="s">
        <v>3</v>
      </c>
      <c r="F142" s="15" t="s">
        <v>483</v>
      </c>
      <c r="I142" s="10"/>
      <c r="L142" s="3"/>
      <c r="M142" s="14"/>
      <c r="T142" s="13"/>
      <c r="AT142" s="6" t="s">
        <v>3</v>
      </c>
      <c r="AU142" s="6" t="s">
        <v>0</v>
      </c>
    </row>
    <row r="143" spans="2:65" s="43" customFormat="1" x14ac:dyDescent="0.25">
      <c r="B143" s="47"/>
      <c r="D143" s="12" t="s">
        <v>22</v>
      </c>
      <c r="E143" s="44" t="s">
        <v>13</v>
      </c>
      <c r="F143" s="50" t="s">
        <v>482</v>
      </c>
      <c r="H143" s="49">
        <v>120</v>
      </c>
      <c r="I143" s="48"/>
      <c r="L143" s="47"/>
      <c r="M143" s="46"/>
      <c r="T143" s="45"/>
      <c r="AT143" s="44" t="s">
        <v>22</v>
      </c>
      <c r="AU143" s="44" t="s">
        <v>0</v>
      </c>
      <c r="AV143" s="43" t="s">
        <v>0</v>
      </c>
      <c r="AW143" s="43" t="s">
        <v>21</v>
      </c>
      <c r="AX143" s="43" t="s">
        <v>9</v>
      </c>
      <c r="AY143" s="44" t="s">
        <v>10</v>
      </c>
    </row>
    <row r="144" spans="2:65" s="2" customFormat="1" ht="16.5" customHeight="1" x14ac:dyDescent="0.25">
      <c r="B144" s="3"/>
      <c r="C144" s="31" t="s">
        <v>481</v>
      </c>
      <c r="D144" s="31" t="s">
        <v>11</v>
      </c>
      <c r="E144" s="30" t="s">
        <v>480</v>
      </c>
      <c r="F144" s="29" t="s">
        <v>479</v>
      </c>
      <c r="G144" s="28" t="s">
        <v>51</v>
      </c>
      <c r="H144" s="27">
        <v>1</v>
      </c>
      <c r="I144" s="26"/>
      <c r="J144" s="25">
        <f>ROUND(I144*H144,2)</f>
        <v>0</v>
      </c>
      <c r="K144" s="24"/>
      <c r="L144" s="3"/>
      <c r="M144" s="23" t="s">
        <v>13</v>
      </c>
      <c r="N144" s="22" t="s">
        <v>12</v>
      </c>
      <c r="P144" s="21">
        <f>O144*H144</f>
        <v>0</v>
      </c>
      <c r="Q144" s="21">
        <v>6.4999999999999997E-4</v>
      </c>
      <c r="R144" s="21">
        <f>Q144*H144</f>
        <v>6.4999999999999997E-4</v>
      </c>
      <c r="S144" s="21">
        <v>0</v>
      </c>
      <c r="T144" s="20">
        <f>S144*H144</f>
        <v>0</v>
      </c>
      <c r="AR144" s="18" t="s">
        <v>8</v>
      </c>
      <c r="AT144" s="18" t="s">
        <v>11</v>
      </c>
      <c r="AU144" s="18" t="s">
        <v>0</v>
      </c>
      <c r="AY144" s="6" t="s">
        <v>10</v>
      </c>
      <c r="BE144" s="19">
        <f>IF(N144="základní",J144,0)</f>
        <v>0</v>
      </c>
      <c r="BF144" s="19">
        <f>IF(N144="snížená",J144,0)</f>
        <v>0</v>
      </c>
      <c r="BG144" s="19">
        <f>IF(N144="zákl. přenesená",J144,0)</f>
        <v>0</v>
      </c>
      <c r="BH144" s="19">
        <f>IF(N144="sníž. přenesená",J144,0)</f>
        <v>0</v>
      </c>
      <c r="BI144" s="19">
        <f>IF(N144="nulová",J144,0)</f>
        <v>0</v>
      </c>
      <c r="BJ144" s="6" t="s">
        <v>9</v>
      </c>
      <c r="BK144" s="19">
        <f>ROUND(I144*H144,2)</f>
        <v>0</v>
      </c>
      <c r="BL144" s="6" t="s">
        <v>8</v>
      </c>
      <c r="BM144" s="18" t="s">
        <v>478</v>
      </c>
    </row>
    <row r="145" spans="2:65" s="2" customFormat="1" x14ac:dyDescent="0.25">
      <c r="B145" s="3"/>
      <c r="D145" s="12" t="s">
        <v>5</v>
      </c>
      <c r="F145" s="17" t="s">
        <v>477</v>
      </c>
      <c r="I145" s="10"/>
      <c r="L145" s="3"/>
      <c r="M145" s="14"/>
      <c r="T145" s="13"/>
      <c r="AT145" s="6" t="s">
        <v>5</v>
      </c>
      <c r="AU145" s="6" t="s">
        <v>0</v>
      </c>
    </row>
    <row r="146" spans="2:65" s="2" customFormat="1" x14ac:dyDescent="0.25">
      <c r="B146" s="3"/>
      <c r="D146" s="16" t="s">
        <v>3</v>
      </c>
      <c r="F146" s="15" t="s">
        <v>476</v>
      </c>
      <c r="I146" s="10"/>
      <c r="L146" s="3"/>
      <c r="M146" s="14"/>
      <c r="T146" s="13"/>
      <c r="AT146" s="6" t="s">
        <v>3</v>
      </c>
      <c r="AU146" s="6" t="s">
        <v>0</v>
      </c>
    </row>
    <row r="147" spans="2:65" s="43" customFormat="1" x14ac:dyDescent="0.25">
      <c r="B147" s="47"/>
      <c r="D147" s="12" t="s">
        <v>22</v>
      </c>
      <c r="E147" s="44" t="s">
        <v>13</v>
      </c>
      <c r="F147" s="50" t="s">
        <v>9</v>
      </c>
      <c r="H147" s="49">
        <v>1</v>
      </c>
      <c r="I147" s="48"/>
      <c r="L147" s="47"/>
      <c r="M147" s="46"/>
      <c r="T147" s="45"/>
      <c r="AT147" s="44" t="s">
        <v>22</v>
      </c>
      <c r="AU147" s="44" t="s">
        <v>0</v>
      </c>
      <c r="AV147" s="43" t="s">
        <v>0</v>
      </c>
      <c r="AW147" s="43" t="s">
        <v>21</v>
      </c>
      <c r="AX147" s="43" t="s">
        <v>9</v>
      </c>
      <c r="AY147" s="44" t="s">
        <v>10</v>
      </c>
    </row>
    <row r="148" spans="2:65" s="2" customFormat="1" ht="16.5" customHeight="1" x14ac:dyDescent="0.25">
      <c r="B148" s="3"/>
      <c r="C148" s="31" t="s">
        <v>475</v>
      </c>
      <c r="D148" s="31" t="s">
        <v>11</v>
      </c>
      <c r="E148" s="30" t="s">
        <v>474</v>
      </c>
      <c r="F148" s="29" t="s">
        <v>473</v>
      </c>
      <c r="G148" s="28" t="s">
        <v>51</v>
      </c>
      <c r="H148" s="27">
        <v>1</v>
      </c>
      <c r="I148" s="26"/>
      <c r="J148" s="25">
        <f>ROUND(I148*H148,2)</f>
        <v>0</v>
      </c>
      <c r="K148" s="24"/>
      <c r="L148" s="3"/>
      <c r="M148" s="23" t="s">
        <v>13</v>
      </c>
      <c r="N148" s="22" t="s">
        <v>12</v>
      </c>
      <c r="P148" s="21">
        <f>O148*H148</f>
        <v>0</v>
      </c>
      <c r="Q148" s="21">
        <v>0</v>
      </c>
      <c r="R148" s="21">
        <f>Q148*H148</f>
        <v>0</v>
      </c>
      <c r="S148" s="21">
        <v>0</v>
      </c>
      <c r="T148" s="20">
        <f>S148*H148</f>
        <v>0</v>
      </c>
      <c r="AR148" s="18" t="s">
        <v>8</v>
      </c>
      <c r="AT148" s="18" t="s">
        <v>11</v>
      </c>
      <c r="AU148" s="18" t="s">
        <v>0</v>
      </c>
      <c r="AY148" s="6" t="s">
        <v>10</v>
      </c>
      <c r="BE148" s="19">
        <f>IF(N148="základní",J148,0)</f>
        <v>0</v>
      </c>
      <c r="BF148" s="19">
        <f>IF(N148="snížená",J148,0)</f>
        <v>0</v>
      </c>
      <c r="BG148" s="19">
        <f>IF(N148="zákl. přenesená",J148,0)</f>
        <v>0</v>
      </c>
      <c r="BH148" s="19">
        <f>IF(N148="sníž. přenesená",J148,0)</f>
        <v>0</v>
      </c>
      <c r="BI148" s="19">
        <f>IF(N148="nulová",J148,0)</f>
        <v>0</v>
      </c>
      <c r="BJ148" s="6" t="s">
        <v>9</v>
      </c>
      <c r="BK148" s="19">
        <f>ROUND(I148*H148,2)</f>
        <v>0</v>
      </c>
      <c r="BL148" s="6" t="s">
        <v>8</v>
      </c>
      <c r="BM148" s="18" t="s">
        <v>472</v>
      </c>
    </row>
    <row r="149" spans="2:65" s="2" customFormat="1" x14ac:dyDescent="0.25">
      <c r="B149" s="3"/>
      <c r="D149" s="12" t="s">
        <v>5</v>
      </c>
      <c r="F149" s="17" t="s">
        <v>471</v>
      </c>
      <c r="I149" s="10"/>
      <c r="L149" s="3"/>
      <c r="M149" s="14"/>
      <c r="T149" s="13"/>
      <c r="AT149" s="6" t="s">
        <v>5</v>
      </c>
      <c r="AU149" s="6" t="s">
        <v>0</v>
      </c>
    </row>
    <row r="150" spans="2:65" s="2" customFormat="1" x14ac:dyDescent="0.25">
      <c r="B150" s="3"/>
      <c r="D150" s="16" t="s">
        <v>3</v>
      </c>
      <c r="F150" s="15" t="s">
        <v>470</v>
      </c>
      <c r="I150" s="10"/>
      <c r="L150" s="3"/>
      <c r="M150" s="14"/>
      <c r="T150" s="13"/>
      <c r="AT150" s="6" t="s">
        <v>3</v>
      </c>
      <c r="AU150" s="6" t="s">
        <v>0</v>
      </c>
    </row>
    <row r="151" spans="2:65" s="43" customFormat="1" x14ac:dyDescent="0.25">
      <c r="B151" s="47"/>
      <c r="D151" s="12" t="s">
        <v>22</v>
      </c>
      <c r="E151" s="44" t="s">
        <v>13</v>
      </c>
      <c r="F151" s="50" t="s">
        <v>9</v>
      </c>
      <c r="H151" s="49">
        <v>1</v>
      </c>
      <c r="I151" s="48"/>
      <c r="L151" s="47"/>
      <c r="M151" s="46"/>
      <c r="T151" s="45"/>
      <c r="AT151" s="44" t="s">
        <v>22</v>
      </c>
      <c r="AU151" s="44" t="s">
        <v>0</v>
      </c>
      <c r="AV151" s="43" t="s">
        <v>0</v>
      </c>
      <c r="AW151" s="43" t="s">
        <v>21</v>
      </c>
      <c r="AX151" s="43" t="s">
        <v>9</v>
      </c>
      <c r="AY151" s="44" t="s">
        <v>10</v>
      </c>
    </row>
    <row r="152" spans="2:65" s="2" customFormat="1" ht="16.5" customHeight="1" x14ac:dyDescent="0.25">
      <c r="B152" s="3"/>
      <c r="C152" s="31" t="s">
        <v>469</v>
      </c>
      <c r="D152" s="31" t="s">
        <v>11</v>
      </c>
      <c r="E152" s="30" t="s">
        <v>468</v>
      </c>
      <c r="F152" s="29" t="s">
        <v>467</v>
      </c>
      <c r="G152" s="28" t="s">
        <v>74</v>
      </c>
      <c r="H152" s="27">
        <v>1212.7</v>
      </c>
      <c r="I152" s="26"/>
      <c r="J152" s="25">
        <f>ROUND(I152*H152,2)</f>
        <v>0</v>
      </c>
      <c r="K152" s="24"/>
      <c r="L152" s="3"/>
      <c r="M152" s="23" t="s">
        <v>13</v>
      </c>
      <c r="N152" s="22" t="s">
        <v>12</v>
      </c>
      <c r="P152" s="21">
        <f>O152*H152</f>
        <v>0</v>
      </c>
      <c r="Q152" s="21">
        <v>0</v>
      </c>
      <c r="R152" s="21">
        <f>Q152*H152</f>
        <v>0</v>
      </c>
      <c r="S152" s="21">
        <v>0</v>
      </c>
      <c r="T152" s="20">
        <f>S152*H152</f>
        <v>0</v>
      </c>
      <c r="AR152" s="18" t="s">
        <v>8</v>
      </c>
      <c r="AT152" s="18" t="s">
        <v>11</v>
      </c>
      <c r="AU152" s="18" t="s">
        <v>0</v>
      </c>
      <c r="AY152" s="6" t="s">
        <v>10</v>
      </c>
      <c r="BE152" s="19">
        <f>IF(N152="základní",J152,0)</f>
        <v>0</v>
      </c>
      <c r="BF152" s="19">
        <f>IF(N152="snížená",J152,0)</f>
        <v>0</v>
      </c>
      <c r="BG152" s="19">
        <f>IF(N152="zákl. přenesená",J152,0)</f>
        <v>0</v>
      </c>
      <c r="BH152" s="19">
        <f>IF(N152="sníž. přenesená",J152,0)</f>
        <v>0</v>
      </c>
      <c r="BI152" s="19">
        <f>IF(N152="nulová",J152,0)</f>
        <v>0</v>
      </c>
      <c r="BJ152" s="6" t="s">
        <v>9</v>
      </c>
      <c r="BK152" s="19">
        <f>ROUND(I152*H152,2)</f>
        <v>0</v>
      </c>
      <c r="BL152" s="6" t="s">
        <v>8</v>
      </c>
      <c r="BM152" s="18" t="s">
        <v>466</v>
      </c>
    </row>
    <row r="153" spans="2:65" s="2" customFormat="1" x14ac:dyDescent="0.25">
      <c r="B153" s="3"/>
      <c r="D153" s="12" t="s">
        <v>5</v>
      </c>
      <c r="F153" s="17" t="s">
        <v>465</v>
      </c>
      <c r="I153" s="10"/>
      <c r="L153" s="3"/>
      <c r="M153" s="14"/>
      <c r="T153" s="13"/>
      <c r="AT153" s="6" t="s">
        <v>5</v>
      </c>
      <c r="AU153" s="6" t="s">
        <v>0</v>
      </c>
    </row>
    <row r="154" spans="2:65" s="2" customFormat="1" x14ac:dyDescent="0.25">
      <c r="B154" s="3"/>
      <c r="D154" s="16" t="s">
        <v>3</v>
      </c>
      <c r="F154" s="15" t="s">
        <v>464</v>
      </c>
      <c r="I154" s="10"/>
      <c r="L154" s="3"/>
      <c r="M154" s="14"/>
      <c r="T154" s="13"/>
      <c r="AT154" s="6" t="s">
        <v>3</v>
      </c>
      <c r="AU154" s="6" t="s">
        <v>0</v>
      </c>
    </row>
    <row r="155" spans="2:65" s="43" customFormat="1" x14ac:dyDescent="0.25">
      <c r="B155" s="47"/>
      <c r="D155" s="12" t="s">
        <v>22</v>
      </c>
      <c r="E155" s="44" t="s">
        <v>13</v>
      </c>
      <c r="F155" s="50" t="s">
        <v>463</v>
      </c>
      <c r="H155" s="49">
        <v>1212.7</v>
      </c>
      <c r="I155" s="48"/>
      <c r="L155" s="47"/>
      <c r="M155" s="46"/>
      <c r="T155" s="45"/>
      <c r="AT155" s="44" t="s">
        <v>22</v>
      </c>
      <c r="AU155" s="44" t="s">
        <v>0</v>
      </c>
      <c r="AV155" s="43" t="s">
        <v>0</v>
      </c>
      <c r="AW155" s="43" t="s">
        <v>21</v>
      </c>
      <c r="AX155" s="43" t="s">
        <v>9</v>
      </c>
      <c r="AY155" s="44" t="s">
        <v>10</v>
      </c>
    </row>
    <row r="156" spans="2:65" s="2" customFormat="1" ht="21.75" customHeight="1" x14ac:dyDescent="0.25">
      <c r="B156" s="3"/>
      <c r="C156" s="31" t="s">
        <v>462</v>
      </c>
      <c r="D156" s="31" t="s">
        <v>11</v>
      </c>
      <c r="E156" s="30" t="s">
        <v>461</v>
      </c>
      <c r="F156" s="29" t="s">
        <v>460</v>
      </c>
      <c r="G156" s="28" t="s">
        <v>83</v>
      </c>
      <c r="H156" s="27">
        <v>2757.9</v>
      </c>
      <c r="I156" s="26"/>
      <c r="J156" s="25">
        <f>ROUND(I156*H156,2)</f>
        <v>0</v>
      </c>
      <c r="K156" s="24"/>
      <c r="L156" s="3"/>
      <c r="M156" s="23" t="s">
        <v>13</v>
      </c>
      <c r="N156" s="22" t="s">
        <v>12</v>
      </c>
      <c r="P156" s="21">
        <f>O156*H156</f>
        <v>0</v>
      </c>
      <c r="Q156" s="21">
        <v>0</v>
      </c>
      <c r="R156" s="21">
        <f>Q156*H156</f>
        <v>0</v>
      </c>
      <c r="S156" s="21">
        <v>0</v>
      </c>
      <c r="T156" s="20">
        <f>S156*H156</f>
        <v>0</v>
      </c>
      <c r="AR156" s="18" t="s">
        <v>8</v>
      </c>
      <c r="AT156" s="18" t="s">
        <v>11</v>
      </c>
      <c r="AU156" s="18" t="s">
        <v>0</v>
      </c>
      <c r="AY156" s="6" t="s">
        <v>10</v>
      </c>
      <c r="BE156" s="19">
        <f>IF(N156="základní",J156,0)</f>
        <v>0</v>
      </c>
      <c r="BF156" s="19">
        <f>IF(N156="snížená",J156,0)</f>
        <v>0</v>
      </c>
      <c r="BG156" s="19">
        <f>IF(N156="zákl. přenesená",J156,0)</f>
        <v>0</v>
      </c>
      <c r="BH156" s="19">
        <f>IF(N156="sníž. přenesená",J156,0)</f>
        <v>0</v>
      </c>
      <c r="BI156" s="19">
        <f>IF(N156="nulová",J156,0)</f>
        <v>0</v>
      </c>
      <c r="BJ156" s="6" t="s">
        <v>9</v>
      </c>
      <c r="BK156" s="19">
        <f>ROUND(I156*H156,2)</f>
        <v>0</v>
      </c>
      <c r="BL156" s="6" t="s">
        <v>8</v>
      </c>
      <c r="BM156" s="18" t="s">
        <v>459</v>
      </c>
    </row>
    <row r="157" spans="2:65" s="2" customFormat="1" x14ac:dyDescent="0.25">
      <c r="B157" s="3"/>
      <c r="D157" s="12" t="s">
        <v>5</v>
      </c>
      <c r="F157" s="17" t="s">
        <v>458</v>
      </c>
      <c r="I157" s="10"/>
      <c r="L157" s="3"/>
      <c r="M157" s="14"/>
      <c r="T157" s="13"/>
      <c r="AT157" s="6" t="s">
        <v>5</v>
      </c>
      <c r="AU157" s="6" t="s">
        <v>0</v>
      </c>
    </row>
    <row r="158" spans="2:65" s="2" customFormat="1" x14ac:dyDescent="0.25">
      <c r="B158" s="3"/>
      <c r="D158" s="16" t="s">
        <v>3</v>
      </c>
      <c r="F158" s="15" t="s">
        <v>457</v>
      </c>
      <c r="I158" s="10"/>
      <c r="L158" s="3"/>
      <c r="M158" s="14"/>
      <c r="T158" s="13"/>
      <c r="AT158" s="6" t="s">
        <v>3</v>
      </c>
      <c r="AU158" s="6" t="s">
        <v>0</v>
      </c>
    </row>
    <row r="159" spans="2:65" s="43" customFormat="1" x14ac:dyDescent="0.25">
      <c r="B159" s="47"/>
      <c r="D159" s="12" t="s">
        <v>22</v>
      </c>
      <c r="E159" s="44" t="s">
        <v>13</v>
      </c>
      <c r="F159" s="50" t="s">
        <v>456</v>
      </c>
      <c r="H159" s="49">
        <v>47.5</v>
      </c>
      <c r="I159" s="48"/>
      <c r="L159" s="47"/>
      <c r="M159" s="46"/>
      <c r="T159" s="45"/>
      <c r="AT159" s="44" t="s">
        <v>22</v>
      </c>
      <c r="AU159" s="44" t="s">
        <v>0</v>
      </c>
      <c r="AV159" s="43" t="s">
        <v>0</v>
      </c>
      <c r="AW159" s="43" t="s">
        <v>21</v>
      </c>
      <c r="AX159" s="43" t="s">
        <v>69</v>
      </c>
      <c r="AY159" s="44" t="s">
        <v>10</v>
      </c>
    </row>
    <row r="160" spans="2:65" s="43" customFormat="1" x14ac:dyDescent="0.25">
      <c r="B160" s="47"/>
      <c r="D160" s="12" t="s">
        <v>22</v>
      </c>
      <c r="E160" s="44" t="s">
        <v>13</v>
      </c>
      <c r="F160" s="50" t="s">
        <v>251</v>
      </c>
      <c r="H160" s="49">
        <v>22</v>
      </c>
      <c r="I160" s="48"/>
      <c r="L160" s="47"/>
      <c r="M160" s="46"/>
      <c r="T160" s="45"/>
      <c r="AT160" s="44" t="s">
        <v>22</v>
      </c>
      <c r="AU160" s="44" t="s">
        <v>0</v>
      </c>
      <c r="AV160" s="43" t="s">
        <v>0</v>
      </c>
      <c r="AW160" s="43" t="s">
        <v>21</v>
      </c>
      <c r="AX160" s="43" t="s">
        <v>69</v>
      </c>
      <c r="AY160" s="44" t="s">
        <v>10</v>
      </c>
    </row>
    <row r="161" spans="2:65" s="43" customFormat="1" x14ac:dyDescent="0.25">
      <c r="B161" s="47"/>
      <c r="D161" s="12" t="s">
        <v>22</v>
      </c>
      <c r="E161" s="44" t="s">
        <v>13</v>
      </c>
      <c r="F161" s="50" t="s">
        <v>455</v>
      </c>
      <c r="H161" s="49">
        <v>2688.4</v>
      </c>
      <c r="I161" s="48"/>
      <c r="L161" s="47"/>
      <c r="M161" s="46"/>
      <c r="T161" s="45"/>
      <c r="AT161" s="44" t="s">
        <v>22</v>
      </c>
      <c r="AU161" s="44" t="s">
        <v>0</v>
      </c>
      <c r="AV161" s="43" t="s">
        <v>0</v>
      </c>
      <c r="AW161" s="43" t="s">
        <v>21</v>
      </c>
      <c r="AX161" s="43" t="s">
        <v>69</v>
      </c>
      <c r="AY161" s="44" t="s">
        <v>10</v>
      </c>
    </row>
    <row r="162" spans="2:65" s="62" customFormat="1" x14ac:dyDescent="0.25">
      <c r="B162" s="66"/>
      <c r="D162" s="12" t="s">
        <v>22</v>
      </c>
      <c r="E162" s="63" t="s">
        <v>13</v>
      </c>
      <c r="F162" s="69" t="s">
        <v>68</v>
      </c>
      <c r="H162" s="68">
        <v>2757.9</v>
      </c>
      <c r="I162" s="67"/>
      <c r="L162" s="66"/>
      <c r="M162" s="65"/>
      <c r="T162" s="64"/>
      <c r="AT162" s="63" t="s">
        <v>22</v>
      </c>
      <c r="AU162" s="63" t="s">
        <v>0</v>
      </c>
      <c r="AV162" s="62" t="s">
        <v>8</v>
      </c>
      <c r="AW162" s="62" t="s">
        <v>21</v>
      </c>
      <c r="AX162" s="62" t="s">
        <v>9</v>
      </c>
      <c r="AY162" s="63" t="s">
        <v>10</v>
      </c>
    </row>
    <row r="163" spans="2:65" s="2" customFormat="1" ht="16.5" customHeight="1" x14ac:dyDescent="0.25">
      <c r="B163" s="3"/>
      <c r="C163" s="31" t="s">
        <v>454</v>
      </c>
      <c r="D163" s="31" t="s">
        <v>11</v>
      </c>
      <c r="E163" s="30" t="s">
        <v>453</v>
      </c>
      <c r="F163" s="29" t="s">
        <v>452</v>
      </c>
      <c r="G163" s="28" t="s">
        <v>83</v>
      </c>
      <c r="H163" s="27">
        <v>34</v>
      </c>
      <c r="I163" s="26"/>
      <c r="J163" s="25">
        <f>ROUND(I163*H163,2)</f>
        <v>0</v>
      </c>
      <c r="K163" s="24"/>
      <c r="L163" s="3"/>
      <c r="M163" s="23" t="s">
        <v>13</v>
      </c>
      <c r="N163" s="22" t="s">
        <v>12</v>
      </c>
      <c r="P163" s="21">
        <f>O163*H163</f>
        <v>0</v>
      </c>
      <c r="Q163" s="21">
        <v>0</v>
      </c>
      <c r="R163" s="21">
        <f>Q163*H163</f>
        <v>0</v>
      </c>
      <c r="S163" s="21">
        <v>0</v>
      </c>
      <c r="T163" s="20">
        <f>S163*H163</f>
        <v>0</v>
      </c>
      <c r="AR163" s="18" t="s">
        <v>8</v>
      </c>
      <c r="AT163" s="18" t="s">
        <v>11</v>
      </c>
      <c r="AU163" s="18" t="s">
        <v>0</v>
      </c>
      <c r="AY163" s="6" t="s">
        <v>10</v>
      </c>
      <c r="BE163" s="19">
        <f>IF(N163="základní",J163,0)</f>
        <v>0</v>
      </c>
      <c r="BF163" s="19">
        <f>IF(N163="snížená",J163,0)</f>
        <v>0</v>
      </c>
      <c r="BG163" s="19">
        <f>IF(N163="zákl. přenesená",J163,0)</f>
        <v>0</v>
      </c>
      <c r="BH163" s="19">
        <f>IF(N163="sníž. přenesená",J163,0)</f>
        <v>0</v>
      </c>
      <c r="BI163" s="19">
        <f>IF(N163="nulová",J163,0)</f>
        <v>0</v>
      </c>
      <c r="BJ163" s="6" t="s">
        <v>9</v>
      </c>
      <c r="BK163" s="19">
        <f>ROUND(I163*H163,2)</f>
        <v>0</v>
      </c>
      <c r="BL163" s="6" t="s">
        <v>8</v>
      </c>
      <c r="BM163" s="18" t="s">
        <v>451</v>
      </c>
    </row>
    <row r="164" spans="2:65" s="2" customFormat="1" ht="19.5" x14ac:dyDescent="0.25">
      <c r="B164" s="3"/>
      <c r="D164" s="12" t="s">
        <v>5</v>
      </c>
      <c r="F164" s="17" t="s">
        <v>450</v>
      </c>
      <c r="I164" s="10"/>
      <c r="L164" s="3"/>
      <c r="M164" s="14"/>
      <c r="T164" s="13"/>
      <c r="AT164" s="6" t="s">
        <v>5</v>
      </c>
      <c r="AU164" s="6" t="s">
        <v>0</v>
      </c>
    </row>
    <row r="165" spans="2:65" s="2" customFormat="1" x14ac:dyDescent="0.25">
      <c r="B165" s="3"/>
      <c r="D165" s="16" t="s">
        <v>3</v>
      </c>
      <c r="F165" s="15" t="s">
        <v>449</v>
      </c>
      <c r="I165" s="10"/>
      <c r="L165" s="3"/>
      <c r="M165" s="14"/>
      <c r="T165" s="13"/>
      <c r="AT165" s="6" t="s">
        <v>3</v>
      </c>
      <c r="AU165" s="6" t="s">
        <v>0</v>
      </c>
    </row>
    <row r="166" spans="2:65" s="43" customFormat="1" x14ac:dyDescent="0.25">
      <c r="B166" s="47"/>
      <c r="D166" s="12" t="s">
        <v>22</v>
      </c>
      <c r="E166" s="44" t="s">
        <v>13</v>
      </c>
      <c r="F166" s="50" t="s">
        <v>448</v>
      </c>
      <c r="H166" s="49">
        <v>34</v>
      </c>
      <c r="I166" s="48"/>
      <c r="L166" s="47"/>
      <c r="M166" s="46"/>
      <c r="T166" s="45"/>
      <c r="AT166" s="44" t="s">
        <v>22</v>
      </c>
      <c r="AU166" s="44" t="s">
        <v>0</v>
      </c>
      <c r="AV166" s="43" t="s">
        <v>0</v>
      </c>
      <c r="AW166" s="43" t="s">
        <v>21</v>
      </c>
      <c r="AX166" s="43" t="s">
        <v>9</v>
      </c>
      <c r="AY166" s="44" t="s">
        <v>10</v>
      </c>
    </row>
    <row r="167" spans="2:65" s="2" customFormat="1" ht="16.5" customHeight="1" x14ac:dyDescent="0.25">
      <c r="B167" s="3"/>
      <c r="C167" s="31" t="s">
        <v>447</v>
      </c>
      <c r="D167" s="31" t="s">
        <v>11</v>
      </c>
      <c r="E167" s="30" t="s">
        <v>446</v>
      </c>
      <c r="F167" s="29" t="s">
        <v>445</v>
      </c>
      <c r="G167" s="28" t="s">
        <v>83</v>
      </c>
      <c r="H167" s="27">
        <v>12</v>
      </c>
      <c r="I167" s="26"/>
      <c r="J167" s="25">
        <f>ROUND(I167*H167,2)</f>
        <v>0</v>
      </c>
      <c r="K167" s="24"/>
      <c r="L167" s="3"/>
      <c r="M167" s="23" t="s">
        <v>13</v>
      </c>
      <c r="N167" s="22" t="s">
        <v>12</v>
      </c>
      <c r="P167" s="21">
        <f>O167*H167</f>
        <v>0</v>
      </c>
      <c r="Q167" s="21">
        <v>0.13637160000000001</v>
      </c>
      <c r="R167" s="21">
        <f>Q167*H167</f>
        <v>1.6364592</v>
      </c>
      <c r="S167" s="21">
        <v>0</v>
      </c>
      <c r="T167" s="20">
        <f>S167*H167</f>
        <v>0</v>
      </c>
      <c r="AR167" s="18" t="s">
        <v>8</v>
      </c>
      <c r="AT167" s="18" t="s">
        <v>11</v>
      </c>
      <c r="AU167" s="18" t="s">
        <v>0</v>
      </c>
      <c r="AY167" s="6" t="s">
        <v>10</v>
      </c>
      <c r="BE167" s="19">
        <f>IF(N167="základní",J167,0)</f>
        <v>0</v>
      </c>
      <c r="BF167" s="19">
        <f>IF(N167="snížená",J167,0)</f>
        <v>0</v>
      </c>
      <c r="BG167" s="19">
        <f>IF(N167="zákl. přenesená",J167,0)</f>
        <v>0</v>
      </c>
      <c r="BH167" s="19">
        <f>IF(N167="sníž. přenesená",J167,0)</f>
        <v>0</v>
      </c>
      <c r="BI167" s="19">
        <f>IF(N167="nulová",J167,0)</f>
        <v>0</v>
      </c>
      <c r="BJ167" s="6" t="s">
        <v>9</v>
      </c>
      <c r="BK167" s="19">
        <f>ROUND(I167*H167,2)</f>
        <v>0</v>
      </c>
      <c r="BL167" s="6" t="s">
        <v>8</v>
      </c>
      <c r="BM167" s="18" t="s">
        <v>444</v>
      </c>
    </row>
    <row r="168" spans="2:65" s="2" customFormat="1" x14ac:dyDescent="0.25">
      <c r="B168" s="3"/>
      <c r="D168" s="12" t="s">
        <v>5</v>
      </c>
      <c r="F168" s="17" t="s">
        <v>443</v>
      </c>
      <c r="I168" s="10"/>
      <c r="L168" s="3"/>
      <c r="M168" s="14"/>
      <c r="T168" s="13"/>
      <c r="AT168" s="6" t="s">
        <v>5</v>
      </c>
      <c r="AU168" s="6" t="s">
        <v>0</v>
      </c>
    </row>
    <row r="169" spans="2:65" s="2" customFormat="1" x14ac:dyDescent="0.25">
      <c r="B169" s="3"/>
      <c r="D169" s="16" t="s">
        <v>3</v>
      </c>
      <c r="F169" s="15" t="s">
        <v>442</v>
      </c>
      <c r="I169" s="10"/>
      <c r="L169" s="3"/>
      <c r="M169" s="14"/>
      <c r="T169" s="13"/>
      <c r="AT169" s="6" t="s">
        <v>3</v>
      </c>
      <c r="AU169" s="6" t="s">
        <v>0</v>
      </c>
    </row>
    <row r="170" spans="2:65" s="43" customFormat="1" x14ac:dyDescent="0.25">
      <c r="B170" s="47"/>
      <c r="D170" s="12" t="s">
        <v>22</v>
      </c>
      <c r="E170" s="44" t="s">
        <v>13</v>
      </c>
      <c r="F170" s="50" t="s">
        <v>435</v>
      </c>
      <c r="H170" s="49">
        <v>12</v>
      </c>
      <c r="I170" s="48"/>
      <c r="L170" s="47"/>
      <c r="M170" s="46"/>
      <c r="T170" s="45"/>
      <c r="AT170" s="44" t="s">
        <v>22</v>
      </c>
      <c r="AU170" s="44" t="s">
        <v>0</v>
      </c>
      <c r="AV170" s="43" t="s">
        <v>0</v>
      </c>
      <c r="AW170" s="43" t="s">
        <v>21</v>
      </c>
      <c r="AX170" s="43" t="s">
        <v>9</v>
      </c>
      <c r="AY170" s="44" t="s">
        <v>10</v>
      </c>
    </row>
    <row r="171" spans="2:65" s="2" customFormat="1" ht="16.5" customHeight="1" x14ac:dyDescent="0.25">
      <c r="B171" s="3"/>
      <c r="C171" s="31" t="s">
        <v>441</v>
      </c>
      <c r="D171" s="31" t="s">
        <v>11</v>
      </c>
      <c r="E171" s="30" t="s">
        <v>440</v>
      </c>
      <c r="F171" s="29" t="s">
        <v>439</v>
      </c>
      <c r="G171" s="28" t="s">
        <v>83</v>
      </c>
      <c r="H171" s="27">
        <v>12</v>
      </c>
      <c r="I171" s="26"/>
      <c r="J171" s="25">
        <f>ROUND(I171*H171,2)</f>
        <v>0</v>
      </c>
      <c r="K171" s="24"/>
      <c r="L171" s="3"/>
      <c r="M171" s="23" t="s">
        <v>13</v>
      </c>
      <c r="N171" s="22" t="s">
        <v>12</v>
      </c>
      <c r="P171" s="21">
        <f>O171*H171</f>
        <v>0</v>
      </c>
      <c r="Q171" s="21">
        <v>0</v>
      </c>
      <c r="R171" s="21">
        <f>Q171*H171</f>
        <v>0</v>
      </c>
      <c r="S171" s="21">
        <v>0</v>
      </c>
      <c r="T171" s="20">
        <f>S171*H171</f>
        <v>0</v>
      </c>
      <c r="AR171" s="18" t="s">
        <v>8</v>
      </c>
      <c r="AT171" s="18" t="s">
        <v>11</v>
      </c>
      <c r="AU171" s="18" t="s">
        <v>0</v>
      </c>
      <c r="AY171" s="6" t="s">
        <v>10</v>
      </c>
      <c r="BE171" s="19">
        <f>IF(N171="základní",J171,0)</f>
        <v>0</v>
      </c>
      <c r="BF171" s="19">
        <f>IF(N171="snížená",J171,0)</f>
        <v>0</v>
      </c>
      <c r="BG171" s="19">
        <f>IF(N171="zákl. přenesená",J171,0)</f>
        <v>0</v>
      </c>
      <c r="BH171" s="19">
        <f>IF(N171="sníž. přenesená",J171,0)</f>
        <v>0</v>
      </c>
      <c r="BI171" s="19">
        <f>IF(N171="nulová",J171,0)</f>
        <v>0</v>
      </c>
      <c r="BJ171" s="6" t="s">
        <v>9</v>
      </c>
      <c r="BK171" s="19">
        <f>ROUND(I171*H171,2)</f>
        <v>0</v>
      </c>
      <c r="BL171" s="6" t="s">
        <v>8</v>
      </c>
      <c r="BM171" s="18" t="s">
        <v>438</v>
      </c>
    </row>
    <row r="172" spans="2:65" s="2" customFormat="1" x14ac:dyDescent="0.25">
      <c r="B172" s="3"/>
      <c r="D172" s="12" t="s">
        <v>5</v>
      </c>
      <c r="F172" s="17" t="s">
        <v>437</v>
      </c>
      <c r="I172" s="10"/>
      <c r="L172" s="3"/>
      <c r="M172" s="14"/>
      <c r="T172" s="13"/>
      <c r="AT172" s="6" t="s">
        <v>5</v>
      </c>
      <c r="AU172" s="6" t="s">
        <v>0</v>
      </c>
    </row>
    <row r="173" spans="2:65" s="2" customFormat="1" x14ac:dyDescent="0.25">
      <c r="B173" s="3"/>
      <c r="D173" s="16" t="s">
        <v>3</v>
      </c>
      <c r="F173" s="15" t="s">
        <v>436</v>
      </c>
      <c r="I173" s="10"/>
      <c r="L173" s="3"/>
      <c r="M173" s="14"/>
      <c r="T173" s="13"/>
      <c r="AT173" s="6" t="s">
        <v>3</v>
      </c>
      <c r="AU173" s="6" t="s">
        <v>0</v>
      </c>
    </row>
    <row r="174" spans="2:65" s="43" customFormat="1" x14ac:dyDescent="0.25">
      <c r="B174" s="47"/>
      <c r="D174" s="12" t="s">
        <v>22</v>
      </c>
      <c r="E174" s="44" t="s">
        <v>13</v>
      </c>
      <c r="F174" s="50" t="s">
        <v>435</v>
      </c>
      <c r="H174" s="49">
        <v>12</v>
      </c>
      <c r="I174" s="48"/>
      <c r="L174" s="47"/>
      <c r="M174" s="46"/>
      <c r="T174" s="45"/>
      <c r="AT174" s="44" t="s">
        <v>22</v>
      </c>
      <c r="AU174" s="44" t="s">
        <v>0</v>
      </c>
      <c r="AV174" s="43" t="s">
        <v>0</v>
      </c>
      <c r="AW174" s="43" t="s">
        <v>21</v>
      </c>
      <c r="AX174" s="43" t="s">
        <v>9</v>
      </c>
      <c r="AY174" s="44" t="s">
        <v>10</v>
      </c>
    </row>
    <row r="175" spans="2:65" s="2" customFormat="1" ht="16.5" customHeight="1" x14ac:dyDescent="0.25">
      <c r="B175" s="3"/>
      <c r="C175" s="31" t="s">
        <v>434</v>
      </c>
      <c r="D175" s="31" t="s">
        <v>11</v>
      </c>
      <c r="E175" s="30" t="s">
        <v>433</v>
      </c>
      <c r="F175" s="29" t="s">
        <v>432</v>
      </c>
      <c r="G175" s="28" t="s">
        <v>83</v>
      </c>
      <c r="H175" s="27">
        <v>36</v>
      </c>
      <c r="I175" s="26"/>
      <c r="J175" s="25">
        <f>ROUND(I175*H175,2)</f>
        <v>0</v>
      </c>
      <c r="K175" s="24"/>
      <c r="L175" s="3"/>
      <c r="M175" s="23" t="s">
        <v>13</v>
      </c>
      <c r="N175" s="22" t="s">
        <v>12</v>
      </c>
      <c r="P175" s="21">
        <f>O175*H175</f>
        <v>0</v>
      </c>
      <c r="Q175" s="21">
        <v>0</v>
      </c>
      <c r="R175" s="21">
        <f>Q175*H175</f>
        <v>0</v>
      </c>
      <c r="S175" s="21">
        <v>0</v>
      </c>
      <c r="T175" s="20">
        <f>S175*H175</f>
        <v>0</v>
      </c>
      <c r="AR175" s="18" t="s">
        <v>8</v>
      </c>
      <c r="AT175" s="18" t="s">
        <v>11</v>
      </c>
      <c r="AU175" s="18" t="s">
        <v>0</v>
      </c>
      <c r="AY175" s="6" t="s">
        <v>10</v>
      </c>
      <c r="BE175" s="19">
        <f>IF(N175="základní",J175,0)</f>
        <v>0</v>
      </c>
      <c r="BF175" s="19">
        <f>IF(N175="snížená",J175,0)</f>
        <v>0</v>
      </c>
      <c r="BG175" s="19">
        <f>IF(N175="zákl. přenesená",J175,0)</f>
        <v>0</v>
      </c>
      <c r="BH175" s="19">
        <f>IF(N175="sníž. přenesená",J175,0)</f>
        <v>0</v>
      </c>
      <c r="BI175" s="19">
        <f>IF(N175="nulová",J175,0)</f>
        <v>0</v>
      </c>
      <c r="BJ175" s="6" t="s">
        <v>9</v>
      </c>
      <c r="BK175" s="19">
        <f>ROUND(I175*H175,2)</f>
        <v>0</v>
      </c>
      <c r="BL175" s="6" t="s">
        <v>8</v>
      </c>
      <c r="BM175" s="18" t="s">
        <v>431</v>
      </c>
    </row>
    <row r="176" spans="2:65" s="2" customFormat="1" x14ac:dyDescent="0.25">
      <c r="B176" s="3"/>
      <c r="D176" s="12" t="s">
        <v>5</v>
      </c>
      <c r="F176" s="17" t="s">
        <v>430</v>
      </c>
      <c r="I176" s="10"/>
      <c r="L176" s="3"/>
      <c r="M176" s="14"/>
      <c r="T176" s="13"/>
      <c r="AT176" s="6" t="s">
        <v>5</v>
      </c>
      <c r="AU176" s="6" t="s">
        <v>0</v>
      </c>
    </row>
    <row r="177" spans="2:65" s="2" customFormat="1" x14ac:dyDescent="0.25">
      <c r="B177" s="3"/>
      <c r="D177" s="16" t="s">
        <v>3</v>
      </c>
      <c r="F177" s="15" t="s">
        <v>429</v>
      </c>
      <c r="I177" s="10"/>
      <c r="L177" s="3"/>
      <c r="M177" s="14"/>
      <c r="T177" s="13"/>
      <c r="AT177" s="6" t="s">
        <v>3</v>
      </c>
      <c r="AU177" s="6" t="s">
        <v>0</v>
      </c>
    </row>
    <row r="178" spans="2:65" s="43" customFormat="1" x14ac:dyDescent="0.25">
      <c r="B178" s="47"/>
      <c r="D178" s="12" t="s">
        <v>22</v>
      </c>
      <c r="E178" s="44" t="s">
        <v>13</v>
      </c>
      <c r="F178" s="50" t="s">
        <v>428</v>
      </c>
      <c r="H178" s="49">
        <v>36</v>
      </c>
      <c r="I178" s="48"/>
      <c r="L178" s="47"/>
      <c r="M178" s="46"/>
      <c r="T178" s="45"/>
      <c r="AT178" s="44" t="s">
        <v>22</v>
      </c>
      <c r="AU178" s="44" t="s">
        <v>0</v>
      </c>
      <c r="AV178" s="43" t="s">
        <v>0</v>
      </c>
      <c r="AW178" s="43" t="s">
        <v>21</v>
      </c>
      <c r="AX178" s="43" t="s">
        <v>9</v>
      </c>
      <c r="AY178" s="44" t="s">
        <v>10</v>
      </c>
    </row>
    <row r="179" spans="2:65" s="2" customFormat="1" ht="16.5" customHeight="1" x14ac:dyDescent="0.25">
      <c r="B179" s="3"/>
      <c r="C179" s="31" t="s">
        <v>427</v>
      </c>
      <c r="D179" s="31" t="s">
        <v>11</v>
      </c>
      <c r="E179" s="30" t="s">
        <v>426</v>
      </c>
      <c r="F179" s="29" t="s">
        <v>425</v>
      </c>
      <c r="G179" s="28" t="s">
        <v>51</v>
      </c>
      <c r="H179" s="27">
        <v>86</v>
      </c>
      <c r="I179" s="26"/>
      <c r="J179" s="25">
        <f>ROUND(I179*H179,2)</f>
        <v>0</v>
      </c>
      <c r="K179" s="24"/>
      <c r="L179" s="3"/>
      <c r="M179" s="23" t="s">
        <v>13</v>
      </c>
      <c r="N179" s="22" t="s">
        <v>12</v>
      </c>
      <c r="P179" s="21">
        <f>O179*H179</f>
        <v>0</v>
      </c>
      <c r="Q179" s="21">
        <v>0</v>
      </c>
      <c r="R179" s="21">
        <f>Q179*H179</f>
        <v>0</v>
      </c>
      <c r="S179" s="21">
        <v>0</v>
      </c>
      <c r="T179" s="20">
        <f>S179*H179</f>
        <v>0</v>
      </c>
      <c r="AR179" s="18" t="s">
        <v>8</v>
      </c>
      <c r="AT179" s="18" t="s">
        <v>11</v>
      </c>
      <c r="AU179" s="18" t="s">
        <v>0</v>
      </c>
      <c r="AY179" s="6" t="s">
        <v>10</v>
      </c>
      <c r="BE179" s="19">
        <f>IF(N179="základní",J179,0)</f>
        <v>0</v>
      </c>
      <c r="BF179" s="19">
        <f>IF(N179="snížená",J179,0)</f>
        <v>0</v>
      </c>
      <c r="BG179" s="19">
        <f>IF(N179="zákl. přenesená",J179,0)</f>
        <v>0</v>
      </c>
      <c r="BH179" s="19">
        <f>IF(N179="sníž. přenesená",J179,0)</f>
        <v>0</v>
      </c>
      <c r="BI179" s="19">
        <f>IF(N179="nulová",J179,0)</f>
        <v>0</v>
      </c>
      <c r="BJ179" s="6" t="s">
        <v>9</v>
      </c>
      <c r="BK179" s="19">
        <f>ROUND(I179*H179,2)</f>
        <v>0</v>
      </c>
      <c r="BL179" s="6" t="s">
        <v>8</v>
      </c>
      <c r="BM179" s="18" t="s">
        <v>424</v>
      </c>
    </row>
    <row r="180" spans="2:65" s="2" customFormat="1" ht="19.5" x14ac:dyDescent="0.25">
      <c r="B180" s="3"/>
      <c r="D180" s="12" t="s">
        <v>5</v>
      </c>
      <c r="F180" s="17" t="s">
        <v>423</v>
      </c>
      <c r="I180" s="10"/>
      <c r="L180" s="3"/>
      <c r="M180" s="14"/>
      <c r="T180" s="13"/>
      <c r="AT180" s="6" t="s">
        <v>5</v>
      </c>
      <c r="AU180" s="6" t="s">
        <v>0</v>
      </c>
    </row>
    <row r="181" spans="2:65" s="2" customFormat="1" x14ac:dyDescent="0.25">
      <c r="B181" s="3"/>
      <c r="D181" s="16" t="s">
        <v>3</v>
      </c>
      <c r="F181" s="15" t="s">
        <v>422</v>
      </c>
      <c r="I181" s="10"/>
      <c r="L181" s="3"/>
      <c r="M181" s="14"/>
      <c r="T181" s="13"/>
      <c r="AT181" s="6" t="s">
        <v>3</v>
      </c>
      <c r="AU181" s="6" t="s">
        <v>0</v>
      </c>
    </row>
    <row r="182" spans="2:65" s="43" customFormat="1" x14ac:dyDescent="0.25">
      <c r="B182" s="47"/>
      <c r="D182" s="12" t="s">
        <v>22</v>
      </c>
      <c r="E182" s="44" t="s">
        <v>13</v>
      </c>
      <c r="F182" s="50" t="s">
        <v>421</v>
      </c>
      <c r="H182" s="49">
        <v>86</v>
      </c>
      <c r="I182" s="48"/>
      <c r="L182" s="47"/>
      <c r="M182" s="46"/>
      <c r="T182" s="45"/>
      <c r="AT182" s="44" t="s">
        <v>22</v>
      </c>
      <c r="AU182" s="44" t="s">
        <v>0</v>
      </c>
      <c r="AV182" s="43" t="s">
        <v>0</v>
      </c>
      <c r="AW182" s="43" t="s">
        <v>21</v>
      </c>
      <c r="AX182" s="43" t="s">
        <v>9</v>
      </c>
      <c r="AY182" s="44" t="s">
        <v>10</v>
      </c>
    </row>
    <row r="183" spans="2:65" s="2" customFormat="1" ht="16.5" customHeight="1" x14ac:dyDescent="0.25">
      <c r="B183" s="3"/>
      <c r="C183" s="31" t="s">
        <v>420</v>
      </c>
      <c r="D183" s="31" t="s">
        <v>11</v>
      </c>
      <c r="E183" s="30" t="s">
        <v>419</v>
      </c>
      <c r="F183" s="29" t="s">
        <v>418</v>
      </c>
      <c r="G183" s="28" t="s">
        <v>51</v>
      </c>
      <c r="H183" s="27">
        <v>29</v>
      </c>
      <c r="I183" s="26"/>
      <c r="J183" s="25">
        <f>ROUND(I183*H183,2)</f>
        <v>0</v>
      </c>
      <c r="K183" s="24"/>
      <c r="L183" s="3"/>
      <c r="M183" s="23" t="s">
        <v>13</v>
      </c>
      <c r="N183" s="22" t="s">
        <v>12</v>
      </c>
      <c r="P183" s="21">
        <f>O183*H183</f>
        <v>0</v>
      </c>
      <c r="Q183" s="21">
        <v>0</v>
      </c>
      <c r="R183" s="21">
        <f>Q183*H183</f>
        <v>0</v>
      </c>
      <c r="S183" s="21">
        <v>0</v>
      </c>
      <c r="T183" s="20">
        <f>S183*H183</f>
        <v>0</v>
      </c>
      <c r="AR183" s="18" t="s">
        <v>8</v>
      </c>
      <c r="AT183" s="18" t="s">
        <v>11</v>
      </c>
      <c r="AU183" s="18" t="s">
        <v>0</v>
      </c>
      <c r="AY183" s="6" t="s">
        <v>10</v>
      </c>
      <c r="BE183" s="19">
        <f>IF(N183="základní",J183,0)</f>
        <v>0</v>
      </c>
      <c r="BF183" s="19">
        <f>IF(N183="snížená",J183,0)</f>
        <v>0</v>
      </c>
      <c r="BG183" s="19">
        <f>IF(N183="zákl. přenesená",J183,0)</f>
        <v>0</v>
      </c>
      <c r="BH183" s="19">
        <f>IF(N183="sníž. přenesená",J183,0)</f>
        <v>0</v>
      </c>
      <c r="BI183" s="19">
        <f>IF(N183="nulová",J183,0)</f>
        <v>0</v>
      </c>
      <c r="BJ183" s="6" t="s">
        <v>9</v>
      </c>
      <c r="BK183" s="19">
        <f>ROUND(I183*H183,2)</f>
        <v>0</v>
      </c>
      <c r="BL183" s="6" t="s">
        <v>8</v>
      </c>
      <c r="BM183" s="18" t="s">
        <v>417</v>
      </c>
    </row>
    <row r="184" spans="2:65" s="2" customFormat="1" ht="19.5" x14ac:dyDescent="0.25">
      <c r="B184" s="3"/>
      <c r="D184" s="12" t="s">
        <v>5</v>
      </c>
      <c r="F184" s="17" t="s">
        <v>416</v>
      </c>
      <c r="I184" s="10"/>
      <c r="L184" s="3"/>
      <c r="M184" s="14"/>
      <c r="T184" s="13"/>
      <c r="AT184" s="6" t="s">
        <v>5</v>
      </c>
      <c r="AU184" s="6" t="s">
        <v>0</v>
      </c>
    </row>
    <row r="185" spans="2:65" s="2" customFormat="1" x14ac:dyDescent="0.25">
      <c r="B185" s="3"/>
      <c r="D185" s="16" t="s">
        <v>3</v>
      </c>
      <c r="F185" s="15" t="s">
        <v>415</v>
      </c>
      <c r="I185" s="10"/>
      <c r="L185" s="3"/>
      <c r="M185" s="14"/>
      <c r="T185" s="13"/>
      <c r="AT185" s="6" t="s">
        <v>3</v>
      </c>
      <c r="AU185" s="6" t="s">
        <v>0</v>
      </c>
    </row>
    <row r="186" spans="2:65" s="43" customFormat="1" x14ac:dyDescent="0.25">
      <c r="B186" s="47"/>
      <c r="D186" s="12" t="s">
        <v>22</v>
      </c>
      <c r="E186" s="44" t="s">
        <v>13</v>
      </c>
      <c r="F186" s="50" t="s">
        <v>414</v>
      </c>
      <c r="H186" s="49">
        <v>29</v>
      </c>
      <c r="I186" s="48"/>
      <c r="L186" s="47"/>
      <c r="M186" s="46"/>
      <c r="T186" s="45"/>
      <c r="AT186" s="44" t="s">
        <v>22</v>
      </c>
      <c r="AU186" s="44" t="s">
        <v>0</v>
      </c>
      <c r="AV186" s="43" t="s">
        <v>0</v>
      </c>
      <c r="AW186" s="43" t="s">
        <v>21</v>
      </c>
      <c r="AX186" s="43" t="s">
        <v>9</v>
      </c>
      <c r="AY186" s="44" t="s">
        <v>10</v>
      </c>
    </row>
    <row r="187" spans="2:65" s="2" customFormat="1" ht="16.5" customHeight="1" x14ac:dyDescent="0.25">
      <c r="B187" s="3"/>
      <c r="C187" s="31" t="s">
        <v>413</v>
      </c>
      <c r="D187" s="31" t="s">
        <v>11</v>
      </c>
      <c r="E187" s="30" t="s">
        <v>412</v>
      </c>
      <c r="F187" s="29" t="s">
        <v>411</v>
      </c>
      <c r="G187" s="28" t="s">
        <v>51</v>
      </c>
      <c r="H187" s="27">
        <v>11</v>
      </c>
      <c r="I187" s="26"/>
      <c r="J187" s="25">
        <f>ROUND(I187*H187,2)</f>
        <v>0</v>
      </c>
      <c r="K187" s="24"/>
      <c r="L187" s="3"/>
      <c r="M187" s="23" t="s">
        <v>13</v>
      </c>
      <c r="N187" s="22" t="s">
        <v>12</v>
      </c>
      <c r="P187" s="21">
        <f>O187*H187</f>
        <v>0</v>
      </c>
      <c r="Q187" s="21">
        <v>0</v>
      </c>
      <c r="R187" s="21">
        <f>Q187*H187</f>
        <v>0</v>
      </c>
      <c r="S187" s="21">
        <v>0</v>
      </c>
      <c r="T187" s="20">
        <f>S187*H187</f>
        <v>0</v>
      </c>
      <c r="AR187" s="18" t="s">
        <v>8</v>
      </c>
      <c r="AT187" s="18" t="s">
        <v>11</v>
      </c>
      <c r="AU187" s="18" t="s">
        <v>0</v>
      </c>
      <c r="AY187" s="6" t="s">
        <v>10</v>
      </c>
      <c r="BE187" s="19">
        <f>IF(N187="základní",J187,0)</f>
        <v>0</v>
      </c>
      <c r="BF187" s="19">
        <f>IF(N187="snížená",J187,0)</f>
        <v>0</v>
      </c>
      <c r="BG187" s="19">
        <f>IF(N187="zákl. přenesená",J187,0)</f>
        <v>0</v>
      </c>
      <c r="BH187" s="19">
        <f>IF(N187="sníž. přenesená",J187,0)</f>
        <v>0</v>
      </c>
      <c r="BI187" s="19">
        <f>IF(N187="nulová",J187,0)</f>
        <v>0</v>
      </c>
      <c r="BJ187" s="6" t="s">
        <v>9</v>
      </c>
      <c r="BK187" s="19">
        <f>ROUND(I187*H187,2)</f>
        <v>0</v>
      </c>
      <c r="BL187" s="6" t="s">
        <v>8</v>
      </c>
      <c r="BM187" s="18" t="s">
        <v>410</v>
      </c>
    </row>
    <row r="188" spans="2:65" s="2" customFormat="1" ht="19.5" x14ac:dyDescent="0.25">
      <c r="B188" s="3"/>
      <c r="D188" s="12" t="s">
        <v>5</v>
      </c>
      <c r="F188" s="17" t="s">
        <v>409</v>
      </c>
      <c r="I188" s="10"/>
      <c r="L188" s="3"/>
      <c r="M188" s="14"/>
      <c r="T188" s="13"/>
      <c r="AT188" s="6" t="s">
        <v>5</v>
      </c>
      <c r="AU188" s="6" t="s">
        <v>0</v>
      </c>
    </row>
    <row r="189" spans="2:65" s="2" customFormat="1" x14ac:dyDescent="0.25">
      <c r="B189" s="3"/>
      <c r="D189" s="16" t="s">
        <v>3</v>
      </c>
      <c r="F189" s="15" t="s">
        <v>408</v>
      </c>
      <c r="I189" s="10"/>
      <c r="L189" s="3"/>
      <c r="M189" s="14"/>
      <c r="T189" s="13"/>
      <c r="AT189" s="6" t="s">
        <v>3</v>
      </c>
      <c r="AU189" s="6" t="s">
        <v>0</v>
      </c>
    </row>
    <row r="190" spans="2:65" s="43" customFormat="1" x14ac:dyDescent="0.25">
      <c r="B190" s="47"/>
      <c r="D190" s="12" t="s">
        <v>22</v>
      </c>
      <c r="E190" s="44" t="s">
        <v>13</v>
      </c>
      <c r="F190" s="50" t="s">
        <v>407</v>
      </c>
      <c r="H190" s="49">
        <v>11</v>
      </c>
      <c r="I190" s="48"/>
      <c r="L190" s="47"/>
      <c r="M190" s="46"/>
      <c r="T190" s="45"/>
      <c r="AT190" s="44" t="s">
        <v>22</v>
      </c>
      <c r="AU190" s="44" t="s">
        <v>0</v>
      </c>
      <c r="AV190" s="43" t="s">
        <v>0</v>
      </c>
      <c r="AW190" s="43" t="s">
        <v>21</v>
      </c>
      <c r="AX190" s="43" t="s">
        <v>9</v>
      </c>
      <c r="AY190" s="44" t="s">
        <v>10</v>
      </c>
    </row>
    <row r="191" spans="2:65" s="2" customFormat="1" ht="16.5" customHeight="1" x14ac:dyDescent="0.25">
      <c r="B191" s="3"/>
      <c r="C191" s="31" t="s">
        <v>406</v>
      </c>
      <c r="D191" s="31" t="s">
        <v>11</v>
      </c>
      <c r="E191" s="30" t="s">
        <v>405</v>
      </c>
      <c r="F191" s="29" t="s">
        <v>404</v>
      </c>
      <c r="G191" s="28" t="s">
        <v>51</v>
      </c>
      <c r="H191" s="27">
        <v>2</v>
      </c>
      <c r="I191" s="26"/>
      <c r="J191" s="25">
        <f>ROUND(I191*H191,2)</f>
        <v>0</v>
      </c>
      <c r="K191" s="24"/>
      <c r="L191" s="3"/>
      <c r="M191" s="23" t="s">
        <v>13</v>
      </c>
      <c r="N191" s="22" t="s">
        <v>12</v>
      </c>
      <c r="P191" s="21">
        <f>O191*H191</f>
        <v>0</v>
      </c>
      <c r="Q191" s="21">
        <v>0</v>
      </c>
      <c r="R191" s="21">
        <f>Q191*H191</f>
        <v>0</v>
      </c>
      <c r="S191" s="21">
        <v>0</v>
      </c>
      <c r="T191" s="20">
        <f>S191*H191</f>
        <v>0</v>
      </c>
      <c r="AR191" s="18" t="s">
        <v>8</v>
      </c>
      <c r="AT191" s="18" t="s">
        <v>11</v>
      </c>
      <c r="AU191" s="18" t="s">
        <v>0</v>
      </c>
      <c r="AY191" s="6" t="s">
        <v>10</v>
      </c>
      <c r="BE191" s="19">
        <f>IF(N191="základní",J191,0)</f>
        <v>0</v>
      </c>
      <c r="BF191" s="19">
        <f>IF(N191="snížená",J191,0)</f>
        <v>0</v>
      </c>
      <c r="BG191" s="19">
        <f>IF(N191="zákl. přenesená",J191,0)</f>
        <v>0</v>
      </c>
      <c r="BH191" s="19">
        <f>IF(N191="sníž. přenesená",J191,0)</f>
        <v>0</v>
      </c>
      <c r="BI191" s="19">
        <f>IF(N191="nulová",J191,0)</f>
        <v>0</v>
      </c>
      <c r="BJ191" s="6" t="s">
        <v>9</v>
      </c>
      <c r="BK191" s="19">
        <f>ROUND(I191*H191,2)</f>
        <v>0</v>
      </c>
      <c r="BL191" s="6" t="s">
        <v>8</v>
      </c>
      <c r="BM191" s="18" t="s">
        <v>403</v>
      </c>
    </row>
    <row r="192" spans="2:65" s="2" customFormat="1" ht="19.5" x14ac:dyDescent="0.25">
      <c r="B192" s="3"/>
      <c r="D192" s="12" t="s">
        <v>5</v>
      </c>
      <c r="F192" s="17" t="s">
        <v>402</v>
      </c>
      <c r="I192" s="10"/>
      <c r="L192" s="3"/>
      <c r="M192" s="14"/>
      <c r="T192" s="13"/>
      <c r="AT192" s="6" t="s">
        <v>5</v>
      </c>
      <c r="AU192" s="6" t="s">
        <v>0</v>
      </c>
    </row>
    <row r="193" spans="2:65" s="2" customFormat="1" x14ac:dyDescent="0.25">
      <c r="B193" s="3"/>
      <c r="D193" s="16" t="s">
        <v>3</v>
      </c>
      <c r="F193" s="15" t="s">
        <v>401</v>
      </c>
      <c r="I193" s="10"/>
      <c r="L193" s="3"/>
      <c r="M193" s="14"/>
      <c r="T193" s="13"/>
      <c r="AT193" s="6" t="s">
        <v>3</v>
      </c>
      <c r="AU193" s="6" t="s">
        <v>0</v>
      </c>
    </row>
    <row r="194" spans="2:65" s="43" customFormat="1" x14ac:dyDescent="0.25">
      <c r="B194" s="47"/>
      <c r="D194" s="12" t="s">
        <v>22</v>
      </c>
      <c r="E194" s="44" t="s">
        <v>13</v>
      </c>
      <c r="F194" s="50" t="s">
        <v>0</v>
      </c>
      <c r="H194" s="49">
        <v>2</v>
      </c>
      <c r="I194" s="48"/>
      <c r="L194" s="47"/>
      <c r="M194" s="46"/>
      <c r="T194" s="45"/>
      <c r="AT194" s="44" t="s">
        <v>22</v>
      </c>
      <c r="AU194" s="44" t="s">
        <v>0</v>
      </c>
      <c r="AV194" s="43" t="s">
        <v>0</v>
      </c>
      <c r="AW194" s="43" t="s">
        <v>21</v>
      </c>
      <c r="AX194" s="43" t="s">
        <v>9</v>
      </c>
      <c r="AY194" s="44" t="s">
        <v>10</v>
      </c>
    </row>
    <row r="195" spans="2:65" s="2" customFormat="1" ht="21.75" customHeight="1" x14ac:dyDescent="0.25">
      <c r="B195" s="3"/>
      <c r="C195" s="31" t="s">
        <v>400</v>
      </c>
      <c r="D195" s="31" t="s">
        <v>11</v>
      </c>
      <c r="E195" s="30" t="s">
        <v>399</v>
      </c>
      <c r="F195" s="29" t="s">
        <v>398</v>
      </c>
      <c r="G195" s="28" t="s">
        <v>51</v>
      </c>
      <c r="H195" s="27">
        <v>430</v>
      </c>
      <c r="I195" s="26"/>
      <c r="J195" s="25">
        <f>ROUND(I195*H195,2)</f>
        <v>0</v>
      </c>
      <c r="K195" s="24"/>
      <c r="L195" s="3"/>
      <c r="M195" s="23" t="s">
        <v>13</v>
      </c>
      <c r="N195" s="22" t="s">
        <v>12</v>
      </c>
      <c r="P195" s="21">
        <f>O195*H195</f>
        <v>0</v>
      </c>
      <c r="Q195" s="21">
        <v>0</v>
      </c>
      <c r="R195" s="21">
        <f>Q195*H195</f>
        <v>0</v>
      </c>
      <c r="S195" s="21">
        <v>0</v>
      </c>
      <c r="T195" s="20">
        <f>S195*H195</f>
        <v>0</v>
      </c>
      <c r="AR195" s="18" t="s">
        <v>8</v>
      </c>
      <c r="AT195" s="18" t="s">
        <v>11</v>
      </c>
      <c r="AU195" s="18" t="s">
        <v>0</v>
      </c>
      <c r="AY195" s="6" t="s">
        <v>10</v>
      </c>
      <c r="BE195" s="19">
        <f>IF(N195="základní",J195,0)</f>
        <v>0</v>
      </c>
      <c r="BF195" s="19">
        <f>IF(N195="snížená",J195,0)</f>
        <v>0</v>
      </c>
      <c r="BG195" s="19">
        <f>IF(N195="zákl. přenesená",J195,0)</f>
        <v>0</v>
      </c>
      <c r="BH195" s="19">
        <f>IF(N195="sníž. přenesená",J195,0)</f>
        <v>0</v>
      </c>
      <c r="BI195" s="19">
        <f>IF(N195="nulová",J195,0)</f>
        <v>0</v>
      </c>
      <c r="BJ195" s="6" t="s">
        <v>9</v>
      </c>
      <c r="BK195" s="19">
        <f>ROUND(I195*H195,2)</f>
        <v>0</v>
      </c>
      <c r="BL195" s="6" t="s">
        <v>8</v>
      </c>
      <c r="BM195" s="18" t="s">
        <v>397</v>
      </c>
    </row>
    <row r="196" spans="2:65" s="2" customFormat="1" ht="19.5" x14ac:dyDescent="0.25">
      <c r="B196" s="3"/>
      <c r="D196" s="12" t="s">
        <v>5</v>
      </c>
      <c r="F196" s="17" t="s">
        <v>396</v>
      </c>
      <c r="I196" s="10"/>
      <c r="L196" s="3"/>
      <c r="M196" s="14"/>
      <c r="T196" s="13"/>
      <c r="AT196" s="6" t="s">
        <v>5</v>
      </c>
      <c r="AU196" s="6" t="s">
        <v>0</v>
      </c>
    </row>
    <row r="197" spans="2:65" s="2" customFormat="1" x14ac:dyDescent="0.25">
      <c r="B197" s="3"/>
      <c r="D197" s="16" t="s">
        <v>3</v>
      </c>
      <c r="F197" s="15" t="s">
        <v>395</v>
      </c>
      <c r="I197" s="10"/>
      <c r="L197" s="3"/>
      <c r="M197" s="14"/>
      <c r="T197" s="13"/>
      <c r="AT197" s="6" t="s">
        <v>3</v>
      </c>
      <c r="AU197" s="6" t="s">
        <v>0</v>
      </c>
    </row>
    <row r="198" spans="2:65" s="43" customFormat="1" x14ac:dyDescent="0.25">
      <c r="B198" s="47"/>
      <c r="D198" s="12" t="s">
        <v>22</v>
      </c>
      <c r="E198" s="44" t="s">
        <v>13</v>
      </c>
      <c r="F198" s="50" t="s">
        <v>394</v>
      </c>
      <c r="H198" s="49">
        <v>430</v>
      </c>
      <c r="I198" s="48"/>
      <c r="L198" s="47"/>
      <c r="M198" s="46"/>
      <c r="T198" s="45"/>
      <c r="AT198" s="44" t="s">
        <v>22</v>
      </c>
      <c r="AU198" s="44" t="s">
        <v>0</v>
      </c>
      <c r="AV198" s="43" t="s">
        <v>0</v>
      </c>
      <c r="AW198" s="43" t="s">
        <v>21</v>
      </c>
      <c r="AX198" s="43" t="s">
        <v>9</v>
      </c>
      <c r="AY198" s="44" t="s">
        <v>10</v>
      </c>
    </row>
    <row r="199" spans="2:65" s="2" customFormat="1" ht="21.75" customHeight="1" x14ac:dyDescent="0.25">
      <c r="B199" s="3"/>
      <c r="C199" s="31" t="s">
        <v>393</v>
      </c>
      <c r="D199" s="31" t="s">
        <v>11</v>
      </c>
      <c r="E199" s="30" t="s">
        <v>392</v>
      </c>
      <c r="F199" s="29" t="s">
        <v>391</v>
      </c>
      <c r="G199" s="28" t="s">
        <v>51</v>
      </c>
      <c r="H199" s="27">
        <v>145</v>
      </c>
      <c r="I199" s="26"/>
      <c r="J199" s="25">
        <f>ROUND(I199*H199,2)</f>
        <v>0</v>
      </c>
      <c r="K199" s="24"/>
      <c r="L199" s="3"/>
      <c r="M199" s="23" t="s">
        <v>13</v>
      </c>
      <c r="N199" s="22" t="s">
        <v>12</v>
      </c>
      <c r="P199" s="21">
        <f>O199*H199</f>
        <v>0</v>
      </c>
      <c r="Q199" s="21">
        <v>0</v>
      </c>
      <c r="R199" s="21">
        <f>Q199*H199</f>
        <v>0</v>
      </c>
      <c r="S199" s="21">
        <v>0</v>
      </c>
      <c r="T199" s="20">
        <f>S199*H199</f>
        <v>0</v>
      </c>
      <c r="AR199" s="18" t="s">
        <v>8</v>
      </c>
      <c r="AT199" s="18" t="s">
        <v>11</v>
      </c>
      <c r="AU199" s="18" t="s">
        <v>0</v>
      </c>
      <c r="AY199" s="6" t="s">
        <v>10</v>
      </c>
      <c r="BE199" s="19">
        <f>IF(N199="základní",J199,0)</f>
        <v>0</v>
      </c>
      <c r="BF199" s="19">
        <f>IF(N199="snížená",J199,0)</f>
        <v>0</v>
      </c>
      <c r="BG199" s="19">
        <f>IF(N199="zákl. přenesená",J199,0)</f>
        <v>0</v>
      </c>
      <c r="BH199" s="19">
        <f>IF(N199="sníž. přenesená",J199,0)</f>
        <v>0</v>
      </c>
      <c r="BI199" s="19">
        <f>IF(N199="nulová",J199,0)</f>
        <v>0</v>
      </c>
      <c r="BJ199" s="6" t="s">
        <v>9</v>
      </c>
      <c r="BK199" s="19">
        <f>ROUND(I199*H199,2)</f>
        <v>0</v>
      </c>
      <c r="BL199" s="6" t="s">
        <v>8</v>
      </c>
      <c r="BM199" s="18" t="s">
        <v>390</v>
      </c>
    </row>
    <row r="200" spans="2:65" s="2" customFormat="1" ht="19.5" x14ac:dyDescent="0.25">
      <c r="B200" s="3"/>
      <c r="D200" s="12" t="s">
        <v>5</v>
      </c>
      <c r="F200" s="17" t="s">
        <v>389</v>
      </c>
      <c r="I200" s="10"/>
      <c r="L200" s="3"/>
      <c r="M200" s="14"/>
      <c r="T200" s="13"/>
      <c r="AT200" s="6" t="s">
        <v>5</v>
      </c>
      <c r="AU200" s="6" t="s">
        <v>0</v>
      </c>
    </row>
    <row r="201" spans="2:65" s="2" customFormat="1" x14ac:dyDescent="0.25">
      <c r="B201" s="3"/>
      <c r="D201" s="16" t="s">
        <v>3</v>
      </c>
      <c r="F201" s="15" t="s">
        <v>388</v>
      </c>
      <c r="I201" s="10"/>
      <c r="L201" s="3"/>
      <c r="M201" s="14"/>
      <c r="T201" s="13"/>
      <c r="AT201" s="6" t="s">
        <v>3</v>
      </c>
      <c r="AU201" s="6" t="s">
        <v>0</v>
      </c>
    </row>
    <row r="202" spans="2:65" s="43" customFormat="1" x14ac:dyDescent="0.25">
      <c r="B202" s="47"/>
      <c r="D202" s="12" t="s">
        <v>22</v>
      </c>
      <c r="E202" s="44" t="s">
        <v>13</v>
      </c>
      <c r="F202" s="50" t="s">
        <v>387</v>
      </c>
      <c r="H202" s="49">
        <v>145</v>
      </c>
      <c r="I202" s="48"/>
      <c r="L202" s="47"/>
      <c r="M202" s="46"/>
      <c r="T202" s="45"/>
      <c r="AT202" s="44" t="s">
        <v>22</v>
      </c>
      <c r="AU202" s="44" t="s">
        <v>0</v>
      </c>
      <c r="AV202" s="43" t="s">
        <v>0</v>
      </c>
      <c r="AW202" s="43" t="s">
        <v>21</v>
      </c>
      <c r="AX202" s="43" t="s">
        <v>9</v>
      </c>
      <c r="AY202" s="44" t="s">
        <v>10</v>
      </c>
    </row>
    <row r="203" spans="2:65" s="2" customFormat="1" ht="21.75" customHeight="1" x14ac:dyDescent="0.25">
      <c r="B203" s="3"/>
      <c r="C203" s="31" t="s">
        <v>386</v>
      </c>
      <c r="D203" s="31" t="s">
        <v>11</v>
      </c>
      <c r="E203" s="30" t="s">
        <v>385</v>
      </c>
      <c r="F203" s="29" t="s">
        <v>384</v>
      </c>
      <c r="G203" s="28" t="s">
        <v>51</v>
      </c>
      <c r="H203" s="27">
        <v>55</v>
      </c>
      <c r="I203" s="26"/>
      <c r="J203" s="25">
        <f>ROUND(I203*H203,2)</f>
        <v>0</v>
      </c>
      <c r="K203" s="24"/>
      <c r="L203" s="3"/>
      <c r="M203" s="23" t="s">
        <v>13</v>
      </c>
      <c r="N203" s="22" t="s">
        <v>12</v>
      </c>
      <c r="P203" s="21">
        <f>O203*H203</f>
        <v>0</v>
      </c>
      <c r="Q203" s="21">
        <v>0</v>
      </c>
      <c r="R203" s="21">
        <f>Q203*H203</f>
        <v>0</v>
      </c>
      <c r="S203" s="21">
        <v>0</v>
      </c>
      <c r="T203" s="20">
        <f>S203*H203</f>
        <v>0</v>
      </c>
      <c r="AR203" s="18" t="s">
        <v>8</v>
      </c>
      <c r="AT203" s="18" t="s">
        <v>11</v>
      </c>
      <c r="AU203" s="18" t="s">
        <v>0</v>
      </c>
      <c r="AY203" s="6" t="s">
        <v>10</v>
      </c>
      <c r="BE203" s="19">
        <f>IF(N203="základní",J203,0)</f>
        <v>0</v>
      </c>
      <c r="BF203" s="19">
        <f>IF(N203="snížená",J203,0)</f>
        <v>0</v>
      </c>
      <c r="BG203" s="19">
        <f>IF(N203="zákl. přenesená",J203,0)</f>
        <v>0</v>
      </c>
      <c r="BH203" s="19">
        <f>IF(N203="sníž. přenesená",J203,0)</f>
        <v>0</v>
      </c>
      <c r="BI203" s="19">
        <f>IF(N203="nulová",J203,0)</f>
        <v>0</v>
      </c>
      <c r="BJ203" s="6" t="s">
        <v>9</v>
      </c>
      <c r="BK203" s="19">
        <f>ROUND(I203*H203,2)</f>
        <v>0</v>
      </c>
      <c r="BL203" s="6" t="s">
        <v>8</v>
      </c>
      <c r="BM203" s="18" t="s">
        <v>383</v>
      </c>
    </row>
    <row r="204" spans="2:65" s="2" customFormat="1" ht="19.5" x14ac:dyDescent="0.25">
      <c r="B204" s="3"/>
      <c r="D204" s="12" t="s">
        <v>5</v>
      </c>
      <c r="F204" s="17" t="s">
        <v>382</v>
      </c>
      <c r="I204" s="10"/>
      <c r="L204" s="3"/>
      <c r="M204" s="14"/>
      <c r="T204" s="13"/>
      <c r="AT204" s="6" t="s">
        <v>5</v>
      </c>
      <c r="AU204" s="6" t="s">
        <v>0</v>
      </c>
    </row>
    <row r="205" spans="2:65" s="2" customFormat="1" x14ac:dyDescent="0.25">
      <c r="B205" s="3"/>
      <c r="D205" s="16" t="s">
        <v>3</v>
      </c>
      <c r="F205" s="15" t="s">
        <v>381</v>
      </c>
      <c r="I205" s="10"/>
      <c r="L205" s="3"/>
      <c r="M205" s="14"/>
      <c r="T205" s="13"/>
      <c r="AT205" s="6" t="s">
        <v>3</v>
      </c>
      <c r="AU205" s="6" t="s">
        <v>0</v>
      </c>
    </row>
    <row r="206" spans="2:65" s="43" customFormat="1" x14ac:dyDescent="0.25">
      <c r="B206" s="47"/>
      <c r="D206" s="12" t="s">
        <v>22</v>
      </c>
      <c r="E206" s="44" t="s">
        <v>13</v>
      </c>
      <c r="F206" s="50" t="s">
        <v>380</v>
      </c>
      <c r="H206" s="49">
        <v>55</v>
      </c>
      <c r="I206" s="48"/>
      <c r="L206" s="47"/>
      <c r="M206" s="46"/>
      <c r="T206" s="45"/>
      <c r="AT206" s="44" t="s">
        <v>22</v>
      </c>
      <c r="AU206" s="44" t="s">
        <v>0</v>
      </c>
      <c r="AV206" s="43" t="s">
        <v>0</v>
      </c>
      <c r="AW206" s="43" t="s">
        <v>21</v>
      </c>
      <c r="AX206" s="43" t="s">
        <v>9</v>
      </c>
      <c r="AY206" s="44" t="s">
        <v>10</v>
      </c>
    </row>
    <row r="207" spans="2:65" s="2" customFormat="1" ht="21.75" customHeight="1" x14ac:dyDescent="0.25">
      <c r="B207" s="3"/>
      <c r="C207" s="31" t="s">
        <v>379</v>
      </c>
      <c r="D207" s="31" t="s">
        <v>11</v>
      </c>
      <c r="E207" s="30" t="s">
        <v>378</v>
      </c>
      <c r="F207" s="29" t="s">
        <v>377</v>
      </c>
      <c r="G207" s="28" t="s">
        <v>51</v>
      </c>
      <c r="H207" s="27">
        <v>10</v>
      </c>
      <c r="I207" s="26"/>
      <c r="J207" s="25">
        <f>ROUND(I207*H207,2)</f>
        <v>0</v>
      </c>
      <c r="K207" s="24"/>
      <c r="L207" s="3"/>
      <c r="M207" s="23" t="s">
        <v>13</v>
      </c>
      <c r="N207" s="22" t="s">
        <v>12</v>
      </c>
      <c r="P207" s="21">
        <f>O207*H207</f>
        <v>0</v>
      </c>
      <c r="Q207" s="21">
        <v>0</v>
      </c>
      <c r="R207" s="21">
        <f>Q207*H207</f>
        <v>0</v>
      </c>
      <c r="S207" s="21">
        <v>0</v>
      </c>
      <c r="T207" s="20">
        <f>S207*H207</f>
        <v>0</v>
      </c>
      <c r="AR207" s="18" t="s">
        <v>8</v>
      </c>
      <c r="AT207" s="18" t="s">
        <v>11</v>
      </c>
      <c r="AU207" s="18" t="s">
        <v>0</v>
      </c>
      <c r="AY207" s="6" t="s">
        <v>10</v>
      </c>
      <c r="BE207" s="19">
        <f>IF(N207="základní",J207,0)</f>
        <v>0</v>
      </c>
      <c r="BF207" s="19">
        <f>IF(N207="snížená",J207,0)</f>
        <v>0</v>
      </c>
      <c r="BG207" s="19">
        <f>IF(N207="zákl. přenesená",J207,0)</f>
        <v>0</v>
      </c>
      <c r="BH207" s="19">
        <f>IF(N207="sníž. přenesená",J207,0)</f>
        <v>0</v>
      </c>
      <c r="BI207" s="19">
        <f>IF(N207="nulová",J207,0)</f>
        <v>0</v>
      </c>
      <c r="BJ207" s="6" t="s">
        <v>9</v>
      </c>
      <c r="BK207" s="19">
        <f>ROUND(I207*H207,2)</f>
        <v>0</v>
      </c>
      <c r="BL207" s="6" t="s">
        <v>8</v>
      </c>
      <c r="BM207" s="18" t="s">
        <v>376</v>
      </c>
    </row>
    <row r="208" spans="2:65" s="2" customFormat="1" ht="19.5" x14ac:dyDescent="0.25">
      <c r="B208" s="3"/>
      <c r="D208" s="12" t="s">
        <v>5</v>
      </c>
      <c r="F208" s="17" t="s">
        <v>375</v>
      </c>
      <c r="I208" s="10"/>
      <c r="L208" s="3"/>
      <c r="M208" s="14"/>
      <c r="T208" s="13"/>
      <c r="AT208" s="6" t="s">
        <v>5</v>
      </c>
      <c r="AU208" s="6" t="s">
        <v>0</v>
      </c>
    </row>
    <row r="209" spans="2:65" s="2" customFormat="1" x14ac:dyDescent="0.25">
      <c r="B209" s="3"/>
      <c r="D209" s="16" t="s">
        <v>3</v>
      </c>
      <c r="F209" s="15" t="s">
        <v>374</v>
      </c>
      <c r="I209" s="10"/>
      <c r="L209" s="3"/>
      <c r="M209" s="14"/>
      <c r="T209" s="13"/>
      <c r="AT209" s="6" t="s">
        <v>3</v>
      </c>
      <c r="AU209" s="6" t="s">
        <v>0</v>
      </c>
    </row>
    <row r="210" spans="2:65" s="43" customFormat="1" x14ac:dyDescent="0.25">
      <c r="B210" s="47"/>
      <c r="D210" s="12" t="s">
        <v>22</v>
      </c>
      <c r="E210" s="44" t="s">
        <v>13</v>
      </c>
      <c r="F210" s="50" t="s">
        <v>373</v>
      </c>
      <c r="H210" s="49">
        <v>10</v>
      </c>
      <c r="I210" s="48"/>
      <c r="L210" s="47"/>
      <c r="M210" s="46"/>
      <c r="T210" s="45"/>
      <c r="AT210" s="44" t="s">
        <v>22</v>
      </c>
      <c r="AU210" s="44" t="s">
        <v>0</v>
      </c>
      <c r="AV210" s="43" t="s">
        <v>0</v>
      </c>
      <c r="AW210" s="43" t="s">
        <v>21</v>
      </c>
      <c r="AX210" s="43" t="s">
        <v>9</v>
      </c>
      <c r="AY210" s="44" t="s">
        <v>10</v>
      </c>
    </row>
    <row r="211" spans="2:65" s="2" customFormat="1" ht="21.75" customHeight="1" x14ac:dyDescent="0.25">
      <c r="B211" s="3"/>
      <c r="C211" s="31" t="s">
        <v>372</v>
      </c>
      <c r="D211" s="31" t="s">
        <v>11</v>
      </c>
      <c r="E211" s="30" t="s">
        <v>371</v>
      </c>
      <c r="F211" s="29" t="s">
        <v>370</v>
      </c>
      <c r="G211" s="28" t="s">
        <v>83</v>
      </c>
      <c r="H211" s="27">
        <v>7261.52</v>
      </c>
      <c r="I211" s="26"/>
      <c r="J211" s="25">
        <f>ROUND(I211*H211,2)</f>
        <v>0</v>
      </c>
      <c r="K211" s="24"/>
      <c r="L211" s="3"/>
      <c r="M211" s="23" t="s">
        <v>13</v>
      </c>
      <c r="N211" s="22" t="s">
        <v>12</v>
      </c>
      <c r="P211" s="21">
        <f>O211*H211</f>
        <v>0</v>
      </c>
      <c r="Q211" s="21">
        <v>0</v>
      </c>
      <c r="R211" s="21">
        <f>Q211*H211</f>
        <v>0</v>
      </c>
      <c r="S211" s="21">
        <v>0</v>
      </c>
      <c r="T211" s="20">
        <f>S211*H211</f>
        <v>0</v>
      </c>
      <c r="AR211" s="18" t="s">
        <v>8</v>
      </c>
      <c r="AT211" s="18" t="s">
        <v>11</v>
      </c>
      <c r="AU211" s="18" t="s">
        <v>0</v>
      </c>
      <c r="AY211" s="6" t="s">
        <v>10</v>
      </c>
      <c r="BE211" s="19">
        <f>IF(N211="základní",J211,0)</f>
        <v>0</v>
      </c>
      <c r="BF211" s="19">
        <f>IF(N211="snížená",J211,0)</f>
        <v>0</v>
      </c>
      <c r="BG211" s="19">
        <f>IF(N211="zákl. přenesená",J211,0)</f>
        <v>0</v>
      </c>
      <c r="BH211" s="19">
        <f>IF(N211="sníž. přenesená",J211,0)</f>
        <v>0</v>
      </c>
      <c r="BI211" s="19">
        <f>IF(N211="nulová",J211,0)</f>
        <v>0</v>
      </c>
      <c r="BJ211" s="6" t="s">
        <v>9</v>
      </c>
      <c r="BK211" s="19">
        <f>ROUND(I211*H211,2)</f>
        <v>0</v>
      </c>
      <c r="BL211" s="6" t="s">
        <v>8</v>
      </c>
      <c r="BM211" s="18" t="s">
        <v>369</v>
      </c>
    </row>
    <row r="212" spans="2:65" s="2" customFormat="1" ht="19.5" x14ac:dyDescent="0.25">
      <c r="B212" s="3"/>
      <c r="D212" s="12" t="s">
        <v>5</v>
      </c>
      <c r="F212" s="17" t="s">
        <v>368</v>
      </c>
      <c r="I212" s="10"/>
      <c r="L212" s="3"/>
      <c r="M212" s="14"/>
      <c r="T212" s="13"/>
      <c r="AT212" s="6" t="s">
        <v>5</v>
      </c>
      <c r="AU212" s="6" t="s">
        <v>0</v>
      </c>
    </row>
    <row r="213" spans="2:65" s="2" customFormat="1" x14ac:dyDescent="0.25">
      <c r="B213" s="3"/>
      <c r="D213" s="16" t="s">
        <v>3</v>
      </c>
      <c r="F213" s="15" t="s">
        <v>367</v>
      </c>
      <c r="I213" s="10"/>
      <c r="L213" s="3"/>
      <c r="M213" s="14"/>
      <c r="T213" s="13"/>
      <c r="AT213" s="6" t="s">
        <v>3</v>
      </c>
      <c r="AU213" s="6" t="s">
        <v>0</v>
      </c>
    </row>
    <row r="214" spans="2:65" s="43" customFormat="1" x14ac:dyDescent="0.25">
      <c r="B214" s="47"/>
      <c r="D214" s="12" t="s">
        <v>22</v>
      </c>
      <c r="E214" s="44" t="s">
        <v>13</v>
      </c>
      <c r="F214" s="50" t="s">
        <v>366</v>
      </c>
      <c r="H214" s="49">
        <v>161.5</v>
      </c>
      <c r="I214" s="48"/>
      <c r="L214" s="47"/>
      <c r="M214" s="46"/>
      <c r="T214" s="45"/>
      <c r="AT214" s="44" t="s">
        <v>22</v>
      </c>
      <c r="AU214" s="44" t="s">
        <v>0</v>
      </c>
      <c r="AV214" s="43" t="s">
        <v>0</v>
      </c>
      <c r="AW214" s="43" t="s">
        <v>21</v>
      </c>
      <c r="AX214" s="43" t="s">
        <v>69</v>
      </c>
      <c r="AY214" s="44" t="s">
        <v>10</v>
      </c>
    </row>
    <row r="215" spans="2:65" s="43" customFormat="1" x14ac:dyDescent="0.25">
      <c r="B215" s="47"/>
      <c r="D215" s="12" t="s">
        <v>22</v>
      </c>
      <c r="E215" s="44" t="s">
        <v>13</v>
      </c>
      <c r="F215" s="50" t="s">
        <v>251</v>
      </c>
      <c r="H215" s="49">
        <v>22</v>
      </c>
      <c r="I215" s="48"/>
      <c r="L215" s="47"/>
      <c r="M215" s="46"/>
      <c r="T215" s="45"/>
      <c r="AT215" s="44" t="s">
        <v>22</v>
      </c>
      <c r="AU215" s="44" t="s">
        <v>0</v>
      </c>
      <c r="AV215" s="43" t="s">
        <v>0</v>
      </c>
      <c r="AW215" s="43" t="s">
        <v>21</v>
      </c>
      <c r="AX215" s="43" t="s">
        <v>69</v>
      </c>
      <c r="AY215" s="44" t="s">
        <v>10</v>
      </c>
    </row>
    <row r="216" spans="2:65" s="43" customFormat="1" x14ac:dyDescent="0.25">
      <c r="B216" s="47"/>
      <c r="D216" s="12" t="s">
        <v>22</v>
      </c>
      <c r="E216" s="44" t="s">
        <v>13</v>
      </c>
      <c r="F216" s="50" t="s">
        <v>365</v>
      </c>
      <c r="H216" s="49">
        <v>327.8</v>
      </c>
      <c r="I216" s="48"/>
      <c r="L216" s="47"/>
      <c r="M216" s="46"/>
      <c r="T216" s="45"/>
      <c r="AT216" s="44" t="s">
        <v>22</v>
      </c>
      <c r="AU216" s="44" t="s">
        <v>0</v>
      </c>
      <c r="AV216" s="43" t="s">
        <v>0</v>
      </c>
      <c r="AW216" s="43" t="s">
        <v>21</v>
      </c>
      <c r="AX216" s="43" t="s">
        <v>69</v>
      </c>
      <c r="AY216" s="44" t="s">
        <v>10</v>
      </c>
    </row>
    <row r="217" spans="2:65" s="43" customFormat="1" x14ac:dyDescent="0.25">
      <c r="B217" s="47"/>
      <c r="D217" s="12" t="s">
        <v>22</v>
      </c>
      <c r="E217" s="44" t="s">
        <v>13</v>
      </c>
      <c r="F217" s="50" t="s">
        <v>364</v>
      </c>
      <c r="H217" s="49">
        <v>2688.4</v>
      </c>
      <c r="I217" s="48"/>
      <c r="L217" s="47"/>
      <c r="M217" s="46"/>
      <c r="T217" s="45"/>
      <c r="AT217" s="44" t="s">
        <v>22</v>
      </c>
      <c r="AU217" s="44" t="s">
        <v>0</v>
      </c>
      <c r="AV217" s="43" t="s">
        <v>0</v>
      </c>
      <c r="AW217" s="43" t="s">
        <v>21</v>
      </c>
      <c r="AX217" s="43" t="s">
        <v>69</v>
      </c>
      <c r="AY217" s="44" t="s">
        <v>10</v>
      </c>
    </row>
    <row r="218" spans="2:65" s="43" customFormat="1" x14ac:dyDescent="0.25">
      <c r="B218" s="47"/>
      <c r="D218" s="12" t="s">
        <v>22</v>
      </c>
      <c r="E218" s="44" t="s">
        <v>13</v>
      </c>
      <c r="F218" s="50" t="s">
        <v>363</v>
      </c>
      <c r="H218" s="49">
        <v>34</v>
      </c>
      <c r="I218" s="48"/>
      <c r="L218" s="47"/>
      <c r="M218" s="46"/>
      <c r="T218" s="45"/>
      <c r="AT218" s="44" t="s">
        <v>22</v>
      </c>
      <c r="AU218" s="44" t="s">
        <v>0</v>
      </c>
      <c r="AV218" s="43" t="s">
        <v>0</v>
      </c>
      <c r="AW218" s="43" t="s">
        <v>21</v>
      </c>
      <c r="AX218" s="43" t="s">
        <v>69</v>
      </c>
      <c r="AY218" s="44" t="s">
        <v>10</v>
      </c>
    </row>
    <row r="219" spans="2:65" s="43" customFormat="1" x14ac:dyDescent="0.25">
      <c r="B219" s="47"/>
      <c r="D219" s="12" t="s">
        <v>22</v>
      </c>
      <c r="E219" s="44" t="s">
        <v>13</v>
      </c>
      <c r="F219" s="50" t="s">
        <v>332</v>
      </c>
      <c r="H219" s="49">
        <v>242.54</v>
      </c>
      <c r="I219" s="48"/>
      <c r="L219" s="47"/>
      <c r="M219" s="46"/>
      <c r="T219" s="45"/>
      <c r="AT219" s="44" t="s">
        <v>22</v>
      </c>
      <c r="AU219" s="44" t="s">
        <v>0</v>
      </c>
      <c r="AV219" s="43" t="s">
        <v>0</v>
      </c>
      <c r="AW219" s="43" t="s">
        <v>21</v>
      </c>
      <c r="AX219" s="43" t="s">
        <v>69</v>
      </c>
      <c r="AY219" s="44" t="s">
        <v>10</v>
      </c>
    </row>
    <row r="220" spans="2:65" s="43" customFormat="1" x14ac:dyDescent="0.25">
      <c r="B220" s="47"/>
      <c r="D220" s="12" t="s">
        <v>22</v>
      </c>
      <c r="E220" s="44" t="s">
        <v>13</v>
      </c>
      <c r="F220" s="50" t="s">
        <v>362</v>
      </c>
      <c r="H220" s="49">
        <v>301.83</v>
      </c>
      <c r="I220" s="48"/>
      <c r="L220" s="47"/>
      <c r="M220" s="46"/>
      <c r="T220" s="45"/>
      <c r="AT220" s="44" t="s">
        <v>22</v>
      </c>
      <c r="AU220" s="44" t="s">
        <v>0</v>
      </c>
      <c r="AV220" s="43" t="s">
        <v>0</v>
      </c>
      <c r="AW220" s="43" t="s">
        <v>21</v>
      </c>
      <c r="AX220" s="43" t="s">
        <v>69</v>
      </c>
      <c r="AY220" s="44" t="s">
        <v>10</v>
      </c>
    </row>
    <row r="221" spans="2:65" s="43" customFormat="1" x14ac:dyDescent="0.25">
      <c r="B221" s="47"/>
      <c r="D221" s="12" t="s">
        <v>22</v>
      </c>
      <c r="E221" s="44" t="s">
        <v>13</v>
      </c>
      <c r="F221" s="50" t="s">
        <v>361</v>
      </c>
      <c r="H221" s="49">
        <v>242.54</v>
      </c>
      <c r="I221" s="48"/>
      <c r="L221" s="47"/>
      <c r="M221" s="46"/>
      <c r="T221" s="45"/>
      <c r="AT221" s="44" t="s">
        <v>22</v>
      </c>
      <c r="AU221" s="44" t="s">
        <v>0</v>
      </c>
      <c r="AV221" s="43" t="s">
        <v>0</v>
      </c>
      <c r="AW221" s="43" t="s">
        <v>21</v>
      </c>
      <c r="AX221" s="43" t="s">
        <v>69</v>
      </c>
      <c r="AY221" s="44" t="s">
        <v>10</v>
      </c>
    </row>
    <row r="222" spans="2:65" s="43" customFormat="1" x14ac:dyDescent="0.25">
      <c r="B222" s="47"/>
      <c r="D222" s="12" t="s">
        <v>22</v>
      </c>
      <c r="E222" s="44" t="s">
        <v>13</v>
      </c>
      <c r="F222" s="50" t="s">
        <v>360</v>
      </c>
      <c r="H222" s="49">
        <v>621.63</v>
      </c>
      <c r="I222" s="48"/>
      <c r="L222" s="47"/>
      <c r="M222" s="46"/>
      <c r="T222" s="45"/>
      <c r="AT222" s="44" t="s">
        <v>22</v>
      </c>
      <c r="AU222" s="44" t="s">
        <v>0</v>
      </c>
      <c r="AV222" s="43" t="s">
        <v>0</v>
      </c>
      <c r="AW222" s="43" t="s">
        <v>21</v>
      </c>
      <c r="AX222" s="43" t="s">
        <v>69</v>
      </c>
      <c r="AY222" s="44" t="s">
        <v>10</v>
      </c>
    </row>
    <row r="223" spans="2:65" s="43" customFormat="1" x14ac:dyDescent="0.25">
      <c r="B223" s="47"/>
      <c r="D223" s="12" t="s">
        <v>22</v>
      </c>
      <c r="E223" s="44" t="s">
        <v>13</v>
      </c>
      <c r="F223" s="50" t="s">
        <v>359</v>
      </c>
      <c r="H223" s="49">
        <v>2619.2800000000002</v>
      </c>
      <c r="I223" s="48"/>
      <c r="L223" s="47"/>
      <c r="M223" s="46"/>
      <c r="T223" s="45"/>
      <c r="AT223" s="44" t="s">
        <v>22</v>
      </c>
      <c r="AU223" s="44" t="s">
        <v>0</v>
      </c>
      <c r="AV223" s="43" t="s">
        <v>0</v>
      </c>
      <c r="AW223" s="43" t="s">
        <v>21</v>
      </c>
      <c r="AX223" s="43" t="s">
        <v>69</v>
      </c>
      <c r="AY223" s="44" t="s">
        <v>10</v>
      </c>
    </row>
    <row r="224" spans="2:65" s="62" customFormat="1" x14ac:dyDescent="0.25">
      <c r="B224" s="66"/>
      <c r="D224" s="12" t="s">
        <v>22</v>
      </c>
      <c r="E224" s="63" t="s">
        <v>13</v>
      </c>
      <c r="F224" s="69" t="s">
        <v>68</v>
      </c>
      <c r="H224" s="68">
        <v>7261.52</v>
      </c>
      <c r="I224" s="67"/>
      <c r="L224" s="66"/>
      <c r="M224" s="65"/>
      <c r="T224" s="64"/>
      <c r="AT224" s="63" t="s">
        <v>22</v>
      </c>
      <c r="AU224" s="63" t="s">
        <v>0</v>
      </c>
      <c r="AV224" s="62" t="s">
        <v>8</v>
      </c>
      <c r="AW224" s="62" t="s">
        <v>21</v>
      </c>
      <c r="AX224" s="62" t="s">
        <v>9</v>
      </c>
      <c r="AY224" s="63" t="s">
        <v>10</v>
      </c>
    </row>
    <row r="225" spans="2:65" s="2" customFormat="1" ht="21.75" customHeight="1" x14ac:dyDescent="0.25">
      <c r="B225" s="3"/>
      <c r="C225" s="31" t="s">
        <v>358</v>
      </c>
      <c r="D225" s="31" t="s">
        <v>11</v>
      </c>
      <c r="E225" s="30" t="s">
        <v>357</v>
      </c>
      <c r="F225" s="29" t="s">
        <v>356</v>
      </c>
      <c r="G225" s="28" t="s">
        <v>83</v>
      </c>
      <c r="H225" s="27">
        <v>643.63</v>
      </c>
      <c r="I225" s="26"/>
      <c r="J225" s="25">
        <f>ROUND(I225*H225,2)</f>
        <v>0</v>
      </c>
      <c r="K225" s="24"/>
      <c r="L225" s="3"/>
      <c r="M225" s="23" t="s">
        <v>13</v>
      </c>
      <c r="N225" s="22" t="s">
        <v>12</v>
      </c>
      <c r="P225" s="21">
        <f>O225*H225</f>
        <v>0</v>
      </c>
      <c r="Q225" s="21">
        <v>0</v>
      </c>
      <c r="R225" s="21">
        <f>Q225*H225</f>
        <v>0</v>
      </c>
      <c r="S225" s="21">
        <v>0</v>
      </c>
      <c r="T225" s="20">
        <f>S225*H225</f>
        <v>0</v>
      </c>
      <c r="AR225" s="18" t="s">
        <v>8</v>
      </c>
      <c r="AT225" s="18" t="s">
        <v>11</v>
      </c>
      <c r="AU225" s="18" t="s">
        <v>0</v>
      </c>
      <c r="AY225" s="6" t="s">
        <v>10</v>
      </c>
      <c r="BE225" s="19">
        <f>IF(N225="základní",J225,0)</f>
        <v>0</v>
      </c>
      <c r="BF225" s="19">
        <f>IF(N225="snížená",J225,0)</f>
        <v>0</v>
      </c>
      <c r="BG225" s="19">
        <f>IF(N225="zákl. přenesená",J225,0)</f>
        <v>0</v>
      </c>
      <c r="BH225" s="19">
        <f>IF(N225="sníž. přenesená",J225,0)</f>
        <v>0</v>
      </c>
      <c r="BI225" s="19">
        <f>IF(N225="nulová",J225,0)</f>
        <v>0</v>
      </c>
      <c r="BJ225" s="6" t="s">
        <v>9</v>
      </c>
      <c r="BK225" s="19">
        <f>ROUND(I225*H225,2)</f>
        <v>0</v>
      </c>
      <c r="BL225" s="6" t="s">
        <v>8</v>
      </c>
      <c r="BM225" s="18" t="s">
        <v>355</v>
      </c>
    </row>
    <row r="226" spans="2:65" s="2" customFormat="1" ht="19.5" x14ac:dyDescent="0.25">
      <c r="B226" s="3"/>
      <c r="D226" s="12" t="s">
        <v>5</v>
      </c>
      <c r="F226" s="17" t="s">
        <v>354</v>
      </c>
      <c r="I226" s="10"/>
      <c r="L226" s="3"/>
      <c r="M226" s="14"/>
      <c r="T226" s="13"/>
      <c r="AT226" s="6" t="s">
        <v>5</v>
      </c>
      <c r="AU226" s="6" t="s">
        <v>0</v>
      </c>
    </row>
    <row r="227" spans="2:65" s="2" customFormat="1" x14ac:dyDescent="0.25">
      <c r="B227" s="3"/>
      <c r="D227" s="16" t="s">
        <v>3</v>
      </c>
      <c r="F227" s="15" t="s">
        <v>353</v>
      </c>
      <c r="I227" s="10"/>
      <c r="L227" s="3"/>
      <c r="M227" s="14"/>
      <c r="T227" s="13"/>
      <c r="AT227" s="6" t="s">
        <v>3</v>
      </c>
      <c r="AU227" s="6" t="s">
        <v>0</v>
      </c>
    </row>
    <row r="228" spans="2:65" s="2" customFormat="1" ht="58.5" x14ac:dyDescent="0.25">
      <c r="B228" s="3"/>
      <c r="D228" s="12" t="s">
        <v>1</v>
      </c>
      <c r="F228" s="11" t="s">
        <v>352</v>
      </c>
      <c r="I228" s="10"/>
      <c r="L228" s="3"/>
      <c r="M228" s="14"/>
      <c r="T228" s="13"/>
      <c r="AT228" s="6" t="s">
        <v>1</v>
      </c>
      <c r="AU228" s="6" t="s">
        <v>0</v>
      </c>
    </row>
    <row r="229" spans="2:65" s="43" customFormat="1" x14ac:dyDescent="0.25">
      <c r="B229" s="47"/>
      <c r="D229" s="12" t="s">
        <v>22</v>
      </c>
      <c r="E229" s="44" t="s">
        <v>13</v>
      </c>
      <c r="F229" s="50" t="s">
        <v>351</v>
      </c>
      <c r="H229" s="49">
        <v>643.63</v>
      </c>
      <c r="I229" s="48"/>
      <c r="L229" s="47"/>
      <c r="M229" s="46"/>
      <c r="T229" s="45"/>
      <c r="AT229" s="44" t="s">
        <v>22</v>
      </c>
      <c r="AU229" s="44" t="s">
        <v>0</v>
      </c>
      <c r="AV229" s="43" t="s">
        <v>0</v>
      </c>
      <c r="AW229" s="43" t="s">
        <v>21</v>
      </c>
      <c r="AX229" s="43" t="s">
        <v>9</v>
      </c>
      <c r="AY229" s="44" t="s">
        <v>10</v>
      </c>
    </row>
    <row r="230" spans="2:65" s="2" customFormat="1" ht="24.2" customHeight="1" x14ac:dyDescent="0.25">
      <c r="B230" s="3"/>
      <c r="C230" s="31" t="s">
        <v>350</v>
      </c>
      <c r="D230" s="31" t="s">
        <v>11</v>
      </c>
      <c r="E230" s="30" t="s">
        <v>349</v>
      </c>
      <c r="F230" s="29" t="s">
        <v>348</v>
      </c>
      <c r="G230" s="28" t="s">
        <v>83</v>
      </c>
      <c r="H230" s="27">
        <v>9654.4500000000007</v>
      </c>
      <c r="I230" s="26"/>
      <c r="J230" s="25">
        <f>ROUND(I230*H230,2)</f>
        <v>0</v>
      </c>
      <c r="K230" s="24"/>
      <c r="L230" s="3"/>
      <c r="M230" s="23" t="s">
        <v>13</v>
      </c>
      <c r="N230" s="22" t="s">
        <v>12</v>
      </c>
      <c r="P230" s="21">
        <f>O230*H230</f>
        <v>0</v>
      </c>
      <c r="Q230" s="21">
        <v>0</v>
      </c>
      <c r="R230" s="21">
        <f>Q230*H230</f>
        <v>0</v>
      </c>
      <c r="S230" s="21">
        <v>0</v>
      </c>
      <c r="T230" s="20">
        <f>S230*H230</f>
        <v>0</v>
      </c>
      <c r="AR230" s="18" t="s">
        <v>8</v>
      </c>
      <c r="AT230" s="18" t="s">
        <v>11</v>
      </c>
      <c r="AU230" s="18" t="s">
        <v>0</v>
      </c>
      <c r="AY230" s="6" t="s">
        <v>10</v>
      </c>
      <c r="BE230" s="19">
        <f>IF(N230="základní",J230,0)</f>
        <v>0</v>
      </c>
      <c r="BF230" s="19">
        <f>IF(N230="snížená",J230,0)</f>
        <v>0</v>
      </c>
      <c r="BG230" s="19">
        <f>IF(N230="zákl. přenesená",J230,0)</f>
        <v>0</v>
      </c>
      <c r="BH230" s="19">
        <f>IF(N230="sníž. přenesená",J230,0)</f>
        <v>0</v>
      </c>
      <c r="BI230" s="19">
        <f>IF(N230="nulová",J230,0)</f>
        <v>0</v>
      </c>
      <c r="BJ230" s="6" t="s">
        <v>9</v>
      </c>
      <c r="BK230" s="19">
        <f>ROUND(I230*H230,2)</f>
        <v>0</v>
      </c>
      <c r="BL230" s="6" t="s">
        <v>8</v>
      </c>
      <c r="BM230" s="18" t="s">
        <v>347</v>
      </c>
    </row>
    <row r="231" spans="2:65" s="2" customFormat="1" ht="19.5" x14ac:dyDescent="0.25">
      <c r="B231" s="3"/>
      <c r="D231" s="12" t="s">
        <v>5</v>
      </c>
      <c r="F231" s="17" t="s">
        <v>346</v>
      </c>
      <c r="I231" s="10"/>
      <c r="L231" s="3"/>
      <c r="M231" s="14"/>
      <c r="T231" s="13"/>
      <c r="AT231" s="6" t="s">
        <v>5</v>
      </c>
      <c r="AU231" s="6" t="s">
        <v>0</v>
      </c>
    </row>
    <row r="232" spans="2:65" s="2" customFormat="1" x14ac:dyDescent="0.25">
      <c r="B232" s="3"/>
      <c r="D232" s="16" t="s">
        <v>3</v>
      </c>
      <c r="F232" s="15" t="s">
        <v>345</v>
      </c>
      <c r="I232" s="10"/>
      <c r="L232" s="3"/>
      <c r="M232" s="14"/>
      <c r="T232" s="13"/>
      <c r="AT232" s="6" t="s">
        <v>3</v>
      </c>
      <c r="AU232" s="6" t="s">
        <v>0</v>
      </c>
    </row>
    <row r="233" spans="2:65" s="43" customFormat="1" x14ac:dyDescent="0.25">
      <c r="B233" s="47"/>
      <c r="D233" s="12" t="s">
        <v>22</v>
      </c>
      <c r="E233" s="44" t="s">
        <v>13</v>
      </c>
      <c r="F233" s="50" t="s">
        <v>344</v>
      </c>
      <c r="H233" s="49">
        <v>9654.4500000000007</v>
      </c>
      <c r="I233" s="48"/>
      <c r="L233" s="47"/>
      <c r="M233" s="46"/>
      <c r="T233" s="45"/>
      <c r="AT233" s="44" t="s">
        <v>22</v>
      </c>
      <c r="AU233" s="44" t="s">
        <v>0</v>
      </c>
      <c r="AV233" s="43" t="s">
        <v>0</v>
      </c>
      <c r="AW233" s="43" t="s">
        <v>21</v>
      </c>
      <c r="AX233" s="43" t="s">
        <v>9</v>
      </c>
      <c r="AY233" s="44" t="s">
        <v>10</v>
      </c>
    </row>
    <row r="234" spans="2:65" s="2" customFormat="1" ht="16.5" customHeight="1" x14ac:dyDescent="0.25">
      <c r="B234" s="3"/>
      <c r="C234" s="31" t="s">
        <v>343</v>
      </c>
      <c r="D234" s="31" t="s">
        <v>11</v>
      </c>
      <c r="E234" s="30" t="s">
        <v>342</v>
      </c>
      <c r="F234" s="29" t="s">
        <v>341</v>
      </c>
      <c r="G234" s="28" t="s">
        <v>83</v>
      </c>
      <c r="H234" s="27">
        <v>2978.44</v>
      </c>
      <c r="I234" s="26"/>
      <c r="J234" s="25">
        <f>ROUND(I234*H234,2)</f>
        <v>0</v>
      </c>
      <c r="K234" s="24"/>
      <c r="L234" s="3"/>
      <c r="M234" s="23" t="s">
        <v>13</v>
      </c>
      <c r="N234" s="22" t="s">
        <v>12</v>
      </c>
      <c r="P234" s="21">
        <f>O234*H234</f>
        <v>0</v>
      </c>
      <c r="Q234" s="21">
        <v>0</v>
      </c>
      <c r="R234" s="21">
        <f>Q234*H234</f>
        <v>0</v>
      </c>
      <c r="S234" s="21">
        <v>0</v>
      </c>
      <c r="T234" s="20">
        <f>S234*H234</f>
        <v>0</v>
      </c>
      <c r="AR234" s="18" t="s">
        <v>8</v>
      </c>
      <c r="AT234" s="18" t="s">
        <v>11</v>
      </c>
      <c r="AU234" s="18" t="s">
        <v>0</v>
      </c>
      <c r="AY234" s="6" t="s">
        <v>10</v>
      </c>
      <c r="BE234" s="19">
        <f>IF(N234="základní",J234,0)</f>
        <v>0</v>
      </c>
      <c r="BF234" s="19">
        <f>IF(N234="snížená",J234,0)</f>
        <v>0</v>
      </c>
      <c r="BG234" s="19">
        <f>IF(N234="zákl. přenesená",J234,0)</f>
        <v>0</v>
      </c>
      <c r="BH234" s="19">
        <f>IF(N234="sníž. přenesená",J234,0)</f>
        <v>0</v>
      </c>
      <c r="BI234" s="19">
        <f>IF(N234="nulová",J234,0)</f>
        <v>0</v>
      </c>
      <c r="BJ234" s="6" t="s">
        <v>9</v>
      </c>
      <c r="BK234" s="19">
        <f>ROUND(I234*H234,2)</f>
        <v>0</v>
      </c>
      <c r="BL234" s="6" t="s">
        <v>8</v>
      </c>
      <c r="BM234" s="18" t="s">
        <v>340</v>
      </c>
    </row>
    <row r="235" spans="2:65" s="2" customFormat="1" ht="19.5" x14ac:dyDescent="0.25">
      <c r="B235" s="3"/>
      <c r="D235" s="12" t="s">
        <v>5</v>
      </c>
      <c r="F235" s="17" t="s">
        <v>339</v>
      </c>
      <c r="I235" s="10"/>
      <c r="L235" s="3"/>
      <c r="M235" s="14"/>
      <c r="T235" s="13"/>
      <c r="AT235" s="6" t="s">
        <v>5</v>
      </c>
      <c r="AU235" s="6" t="s">
        <v>0</v>
      </c>
    </row>
    <row r="236" spans="2:65" s="2" customFormat="1" x14ac:dyDescent="0.25">
      <c r="B236" s="3"/>
      <c r="D236" s="16" t="s">
        <v>3</v>
      </c>
      <c r="F236" s="15" t="s">
        <v>338</v>
      </c>
      <c r="I236" s="10"/>
      <c r="L236" s="3"/>
      <c r="M236" s="14"/>
      <c r="T236" s="13"/>
      <c r="AT236" s="6" t="s">
        <v>3</v>
      </c>
      <c r="AU236" s="6" t="s">
        <v>0</v>
      </c>
    </row>
    <row r="237" spans="2:65" s="2" customFormat="1" ht="87.75" x14ac:dyDescent="0.25">
      <c r="B237" s="3"/>
      <c r="D237" s="12" t="s">
        <v>1</v>
      </c>
      <c r="F237" s="11" t="s">
        <v>337</v>
      </c>
      <c r="I237" s="10"/>
      <c r="L237" s="3"/>
      <c r="M237" s="14"/>
      <c r="T237" s="13"/>
      <c r="AT237" s="6" t="s">
        <v>1</v>
      </c>
      <c r="AU237" s="6" t="s">
        <v>0</v>
      </c>
    </row>
    <row r="238" spans="2:65" s="43" customFormat="1" x14ac:dyDescent="0.25">
      <c r="B238" s="47"/>
      <c r="D238" s="12" t="s">
        <v>22</v>
      </c>
      <c r="E238" s="44" t="s">
        <v>13</v>
      </c>
      <c r="F238" s="50" t="s">
        <v>336</v>
      </c>
      <c r="H238" s="49">
        <v>621.63</v>
      </c>
      <c r="I238" s="48"/>
      <c r="L238" s="47"/>
      <c r="M238" s="46"/>
      <c r="T238" s="45"/>
      <c r="AT238" s="44" t="s">
        <v>22</v>
      </c>
      <c r="AU238" s="44" t="s">
        <v>0</v>
      </c>
      <c r="AV238" s="43" t="s">
        <v>0</v>
      </c>
      <c r="AW238" s="43" t="s">
        <v>21</v>
      </c>
      <c r="AX238" s="43" t="s">
        <v>69</v>
      </c>
      <c r="AY238" s="44" t="s">
        <v>10</v>
      </c>
    </row>
    <row r="239" spans="2:65" s="43" customFormat="1" x14ac:dyDescent="0.25">
      <c r="B239" s="47"/>
      <c r="D239" s="12" t="s">
        <v>22</v>
      </c>
      <c r="E239" s="44" t="s">
        <v>13</v>
      </c>
      <c r="F239" s="50" t="s">
        <v>335</v>
      </c>
      <c r="H239" s="49">
        <v>161.5</v>
      </c>
      <c r="I239" s="48"/>
      <c r="L239" s="47"/>
      <c r="M239" s="46"/>
      <c r="T239" s="45"/>
      <c r="AT239" s="44" t="s">
        <v>22</v>
      </c>
      <c r="AU239" s="44" t="s">
        <v>0</v>
      </c>
      <c r="AV239" s="43" t="s">
        <v>0</v>
      </c>
      <c r="AW239" s="43" t="s">
        <v>21</v>
      </c>
      <c r="AX239" s="43" t="s">
        <v>69</v>
      </c>
      <c r="AY239" s="44" t="s">
        <v>10</v>
      </c>
    </row>
    <row r="240" spans="2:65" s="43" customFormat="1" x14ac:dyDescent="0.25">
      <c r="B240" s="47"/>
      <c r="D240" s="12" t="s">
        <v>22</v>
      </c>
      <c r="E240" s="44" t="s">
        <v>13</v>
      </c>
      <c r="F240" s="50" t="s">
        <v>334</v>
      </c>
      <c r="H240" s="49">
        <v>301.83</v>
      </c>
      <c r="I240" s="48"/>
      <c r="L240" s="47"/>
      <c r="M240" s="46"/>
      <c r="T240" s="45"/>
      <c r="AT240" s="44" t="s">
        <v>22</v>
      </c>
      <c r="AU240" s="44" t="s">
        <v>0</v>
      </c>
      <c r="AV240" s="43" t="s">
        <v>0</v>
      </c>
      <c r="AW240" s="43" t="s">
        <v>21</v>
      </c>
      <c r="AX240" s="43" t="s">
        <v>69</v>
      </c>
      <c r="AY240" s="44" t="s">
        <v>10</v>
      </c>
    </row>
    <row r="241" spans="2:65" s="43" customFormat="1" x14ac:dyDescent="0.25">
      <c r="B241" s="47"/>
      <c r="D241" s="12" t="s">
        <v>22</v>
      </c>
      <c r="E241" s="44" t="s">
        <v>13</v>
      </c>
      <c r="F241" s="50" t="s">
        <v>333</v>
      </c>
      <c r="H241" s="49">
        <v>341.3</v>
      </c>
      <c r="I241" s="48"/>
      <c r="L241" s="47"/>
      <c r="M241" s="46"/>
      <c r="T241" s="45"/>
      <c r="AT241" s="44" t="s">
        <v>22</v>
      </c>
      <c r="AU241" s="44" t="s">
        <v>0</v>
      </c>
      <c r="AV241" s="43" t="s">
        <v>0</v>
      </c>
      <c r="AW241" s="43" t="s">
        <v>21</v>
      </c>
      <c r="AX241" s="43" t="s">
        <v>69</v>
      </c>
      <c r="AY241" s="44" t="s">
        <v>10</v>
      </c>
    </row>
    <row r="242" spans="2:65" s="43" customFormat="1" x14ac:dyDescent="0.25">
      <c r="B242" s="47"/>
      <c r="D242" s="12" t="s">
        <v>22</v>
      </c>
      <c r="E242" s="44" t="s">
        <v>13</v>
      </c>
      <c r="F242" s="50" t="s">
        <v>332</v>
      </c>
      <c r="H242" s="49">
        <v>242.54</v>
      </c>
      <c r="I242" s="48"/>
      <c r="L242" s="47"/>
      <c r="M242" s="46"/>
      <c r="T242" s="45"/>
      <c r="AT242" s="44" t="s">
        <v>22</v>
      </c>
      <c r="AU242" s="44" t="s">
        <v>0</v>
      </c>
      <c r="AV242" s="43" t="s">
        <v>0</v>
      </c>
      <c r="AW242" s="43" t="s">
        <v>21</v>
      </c>
      <c r="AX242" s="43" t="s">
        <v>69</v>
      </c>
      <c r="AY242" s="44" t="s">
        <v>10</v>
      </c>
    </row>
    <row r="243" spans="2:65" s="43" customFormat="1" x14ac:dyDescent="0.25">
      <c r="B243" s="47"/>
      <c r="D243" s="12" t="s">
        <v>22</v>
      </c>
      <c r="E243" s="44" t="s">
        <v>13</v>
      </c>
      <c r="F243" s="50" t="s">
        <v>331</v>
      </c>
      <c r="H243" s="49">
        <v>1309.6400000000001</v>
      </c>
      <c r="I243" s="48"/>
      <c r="L243" s="47"/>
      <c r="M243" s="46"/>
      <c r="T243" s="45"/>
      <c r="AT243" s="44" t="s">
        <v>22</v>
      </c>
      <c r="AU243" s="44" t="s">
        <v>0</v>
      </c>
      <c r="AV243" s="43" t="s">
        <v>0</v>
      </c>
      <c r="AW243" s="43" t="s">
        <v>21</v>
      </c>
      <c r="AX243" s="43" t="s">
        <v>69</v>
      </c>
      <c r="AY243" s="44" t="s">
        <v>10</v>
      </c>
    </row>
    <row r="244" spans="2:65" s="62" customFormat="1" x14ac:dyDescent="0.25">
      <c r="B244" s="66"/>
      <c r="D244" s="12" t="s">
        <v>22</v>
      </c>
      <c r="E244" s="63" t="s">
        <v>13</v>
      </c>
      <c r="F244" s="69" t="s">
        <v>68</v>
      </c>
      <c r="H244" s="68">
        <v>2978.44</v>
      </c>
      <c r="I244" s="67"/>
      <c r="L244" s="66"/>
      <c r="M244" s="65"/>
      <c r="T244" s="64"/>
      <c r="AT244" s="63" t="s">
        <v>22</v>
      </c>
      <c r="AU244" s="63" t="s">
        <v>0</v>
      </c>
      <c r="AV244" s="62" t="s">
        <v>8</v>
      </c>
      <c r="AW244" s="62" t="s">
        <v>21</v>
      </c>
      <c r="AX244" s="62" t="s">
        <v>9</v>
      </c>
      <c r="AY244" s="63" t="s">
        <v>10</v>
      </c>
    </row>
    <row r="245" spans="2:65" s="2" customFormat="1" ht="16.5" customHeight="1" x14ac:dyDescent="0.25">
      <c r="B245" s="3"/>
      <c r="C245" s="31" t="s">
        <v>330</v>
      </c>
      <c r="D245" s="31" t="s">
        <v>11</v>
      </c>
      <c r="E245" s="30" t="s">
        <v>329</v>
      </c>
      <c r="F245" s="29" t="s">
        <v>328</v>
      </c>
      <c r="G245" s="28" t="s">
        <v>74</v>
      </c>
      <c r="H245" s="27">
        <v>429.2</v>
      </c>
      <c r="I245" s="26"/>
      <c r="J245" s="25">
        <f>ROUND(I245*H245,2)</f>
        <v>0</v>
      </c>
      <c r="K245" s="24"/>
      <c r="L245" s="3"/>
      <c r="M245" s="23" t="s">
        <v>13</v>
      </c>
      <c r="N245" s="22" t="s">
        <v>12</v>
      </c>
      <c r="P245" s="21">
        <f>O245*H245</f>
        <v>0</v>
      </c>
      <c r="Q245" s="21">
        <v>0</v>
      </c>
      <c r="R245" s="21">
        <f>Q245*H245</f>
        <v>0</v>
      </c>
      <c r="S245" s="21">
        <v>0</v>
      </c>
      <c r="T245" s="20">
        <f>S245*H245</f>
        <v>0</v>
      </c>
      <c r="AR245" s="18" t="s">
        <v>8</v>
      </c>
      <c r="AT245" s="18" t="s">
        <v>11</v>
      </c>
      <c r="AU245" s="18" t="s">
        <v>0</v>
      </c>
      <c r="AY245" s="6" t="s">
        <v>10</v>
      </c>
      <c r="BE245" s="19">
        <f>IF(N245="základní",J245,0)</f>
        <v>0</v>
      </c>
      <c r="BF245" s="19">
        <f>IF(N245="snížená",J245,0)</f>
        <v>0</v>
      </c>
      <c r="BG245" s="19">
        <f>IF(N245="zákl. přenesená",J245,0)</f>
        <v>0</v>
      </c>
      <c r="BH245" s="19">
        <f>IF(N245="sníž. přenesená",J245,0)</f>
        <v>0</v>
      </c>
      <c r="BI245" s="19">
        <f>IF(N245="nulová",J245,0)</f>
        <v>0</v>
      </c>
      <c r="BJ245" s="6" t="s">
        <v>9</v>
      </c>
      <c r="BK245" s="19">
        <f>ROUND(I245*H245,2)</f>
        <v>0</v>
      </c>
      <c r="BL245" s="6" t="s">
        <v>8</v>
      </c>
      <c r="BM245" s="18" t="s">
        <v>327</v>
      </c>
    </row>
    <row r="246" spans="2:65" s="2" customFormat="1" x14ac:dyDescent="0.25">
      <c r="B246" s="3"/>
      <c r="D246" s="12" t="s">
        <v>5</v>
      </c>
      <c r="F246" s="17" t="s">
        <v>326</v>
      </c>
      <c r="I246" s="10"/>
      <c r="L246" s="3"/>
      <c r="M246" s="14"/>
      <c r="T246" s="13"/>
      <c r="AT246" s="6" t="s">
        <v>5</v>
      </c>
      <c r="AU246" s="6" t="s">
        <v>0</v>
      </c>
    </row>
    <row r="247" spans="2:65" s="2" customFormat="1" x14ac:dyDescent="0.25">
      <c r="B247" s="3"/>
      <c r="D247" s="16" t="s">
        <v>3</v>
      </c>
      <c r="F247" s="15" t="s">
        <v>325</v>
      </c>
      <c r="I247" s="10"/>
      <c r="L247" s="3"/>
      <c r="M247" s="14"/>
      <c r="T247" s="13"/>
      <c r="AT247" s="6" t="s">
        <v>3</v>
      </c>
      <c r="AU247" s="6" t="s">
        <v>0</v>
      </c>
    </row>
    <row r="248" spans="2:65" s="43" customFormat="1" x14ac:dyDescent="0.25">
      <c r="B248" s="47"/>
      <c r="D248" s="12" t="s">
        <v>22</v>
      </c>
      <c r="E248" s="44" t="s">
        <v>13</v>
      </c>
      <c r="F248" s="50" t="s">
        <v>324</v>
      </c>
      <c r="H248" s="49">
        <v>429.2</v>
      </c>
      <c r="I248" s="48"/>
      <c r="L248" s="47"/>
      <c r="M248" s="46"/>
      <c r="T248" s="45"/>
      <c r="AT248" s="44" t="s">
        <v>22</v>
      </c>
      <c r="AU248" s="44" t="s">
        <v>0</v>
      </c>
      <c r="AV248" s="43" t="s">
        <v>0</v>
      </c>
      <c r="AW248" s="43" t="s">
        <v>21</v>
      </c>
      <c r="AX248" s="43" t="s">
        <v>9</v>
      </c>
      <c r="AY248" s="44" t="s">
        <v>10</v>
      </c>
    </row>
    <row r="249" spans="2:65" s="2" customFormat="1" ht="16.5" customHeight="1" x14ac:dyDescent="0.25">
      <c r="B249" s="3"/>
      <c r="C249" s="31" t="s">
        <v>323</v>
      </c>
      <c r="D249" s="31" t="s">
        <v>11</v>
      </c>
      <c r="E249" s="30" t="s">
        <v>322</v>
      </c>
      <c r="F249" s="29" t="s">
        <v>321</v>
      </c>
      <c r="G249" s="28" t="s">
        <v>83</v>
      </c>
      <c r="H249" s="27">
        <v>489</v>
      </c>
      <c r="I249" s="26"/>
      <c r="J249" s="25">
        <f>ROUND(I249*H249,2)</f>
        <v>0</v>
      </c>
      <c r="K249" s="24"/>
      <c r="L249" s="3"/>
      <c r="M249" s="23" t="s">
        <v>13</v>
      </c>
      <c r="N249" s="22" t="s">
        <v>12</v>
      </c>
      <c r="P249" s="21">
        <f>O249*H249</f>
        <v>0</v>
      </c>
      <c r="Q249" s="21">
        <v>0</v>
      </c>
      <c r="R249" s="21">
        <f>Q249*H249</f>
        <v>0</v>
      </c>
      <c r="S249" s="21">
        <v>0</v>
      </c>
      <c r="T249" s="20">
        <f>S249*H249</f>
        <v>0</v>
      </c>
      <c r="AR249" s="18" t="s">
        <v>8</v>
      </c>
      <c r="AT249" s="18" t="s">
        <v>11</v>
      </c>
      <c r="AU249" s="18" t="s">
        <v>0</v>
      </c>
      <c r="AY249" s="6" t="s">
        <v>10</v>
      </c>
      <c r="BE249" s="19">
        <f>IF(N249="základní",J249,0)</f>
        <v>0</v>
      </c>
      <c r="BF249" s="19">
        <f>IF(N249="snížená",J249,0)</f>
        <v>0</v>
      </c>
      <c r="BG249" s="19">
        <f>IF(N249="zákl. přenesená",J249,0)</f>
        <v>0</v>
      </c>
      <c r="BH249" s="19">
        <f>IF(N249="sníž. přenesená",J249,0)</f>
        <v>0</v>
      </c>
      <c r="BI249" s="19">
        <f>IF(N249="nulová",J249,0)</f>
        <v>0</v>
      </c>
      <c r="BJ249" s="6" t="s">
        <v>9</v>
      </c>
      <c r="BK249" s="19">
        <f>ROUND(I249*H249,2)</f>
        <v>0</v>
      </c>
      <c r="BL249" s="6" t="s">
        <v>8</v>
      </c>
      <c r="BM249" s="18" t="s">
        <v>320</v>
      </c>
    </row>
    <row r="250" spans="2:65" s="2" customFormat="1" ht="19.5" x14ac:dyDescent="0.25">
      <c r="B250" s="3"/>
      <c r="D250" s="12" t="s">
        <v>5</v>
      </c>
      <c r="F250" s="17" t="s">
        <v>319</v>
      </c>
      <c r="I250" s="10"/>
      <c r="L250" s="3"/>
      <c r="M250" s="14"/>
      <c r="T250" s="13"/>
      <c r="AT250" s="6" t="s">
        <v>5</v>
      </c>
      <c r="AU250" s="6" t="s">
        <v>0</v>
      </c>
    </row>
    <row r="251" spans="2:65" s="2" customFormat="1" x14ac:dyDescent="0.25">
      <c r="B251" s="3"/>
      <c r="D251" s="16" t="s">
        <v>3</v>
      </c>
      <c r="F251" s="15" t="s">
        <v>318</v>
      </c>
      <c r="I251" s="10"/>
      <c r="L251" s="3"/>
      <c r="M251" s="14"/>
      <c r="T251" s="13"/>
      <c r="AT251" s="6" t="s">
        <v>3</v>
      </c>
      <c r="AU251" s="6" t="s">
        <v>0</v>
      </c>
    </row>
    <row r="252" spans="2:65" s="2" customFormat="1" ht="136.5" x14ac:dyDescent="0.25">
      <c r="B252" s="3"/>
      <c r="D252" s="12" t="s">
        <v>1</v>
      </c>
      <c r="F252" s="11" t="s">
        <v>317</v>
      </c>
      <c r="I252" s="10"/>
      <c r="L252" s="3"/>
      <c r="M252" s="14"/>
      <c r="T252" s="13"/>
      <c r="AT252" s="6" t="s">
        <v>1</v>
      </c>
      <c r="AU252" s="6" t="s">
        <v>0</v>
      </c>
    </row>
    <row r="253" spans="2:65" s="43" customFormat="1" x14ac:dyDescent="0.25">
      <c r="B253" s="47"/>
      <c r="D253" s="12" t="s">
        <v>22</v>
      </c>
      <c r="E253" s="44" t="s">
        <v>13</v>
      </c>
      <c r="F253" s="50" t="s">
        <v>316</v>
      </c>
      <c r="H253" s="49">
        <v>161.5</v>
      </c>
      <c r="I253" s="48"/>
      <c r="L253" s="47"/>
      <c r="M253" s="46"/>
      <c r="T253" s="45"/>
      <c r="AT253" s="44" t="s">
        <v>22</v>
      </c>
      <c r="AU253" s="44" t="s">
        <v>0</v>
      </c>
      <c r="AV253" s="43" t="s">
        <v>0</v>
      </c>
      <c r="AW253" s="43" t="s">
        <v>21</v>
      </c>
      <c r="AX253" s="43" t="s">
        <v>69</v>
      </c>
      <c r="AY253" s="44" t="s">
        <v>10</v>
      </c>
    </row>
    <row r="254" spans="2:65" s="43" customFormat="1" x14ac:dyDescent="0.25">
      <c r="B254" s="47"/>
      <c r="D254" s="12" t="s">
        <v>22</v>
      </c>
      <c r="E254" s="44" t="s">
        <v>13</v>
      </c>
      <c r="F254" s="50" t="s">
        <v>315</v>
      </c>
      <c r="H254" s="49">
        <v>327.5</v>
      </c>
      <c r="I254" s="48"/>
      <c r="L254" s="47"/>
      <c r="M254" s="46"/>
      <c r="T254" s="45"/>
      <c r="AT254" s="44" t="s">
        <v>22</v>
      </c>
      <c r="AU254" s="44" t="s">
        <v>0</v>
      </c>
      <c r="AV254" s="43" t="s">
        <v>0</v>
      </c>
      <c r="AW254" s="43" t="s">
        <v>21</v>
      </c>
      <c r="AX254" s="43" t="s">
        <v>69</v>
      </c>
      <c r="AY254" s="44" t="s">
        <v>10</v>
      </c>
    </row>
    <row r="255" spans="2:65" s="62" customFormat="1" x14ac:dyDescent="0.25">
      <c r="B255" s="66"/>
      <c r="D255" s="12" t="s">
        <v>22</v>
      </c>
      <c r="E255" s="63" t="s">
        <v>13</v>
      </c>
      <c r="F255" s="69" t="s">
        <v>68</v>
      </c>
      <c r="H255" s="68">
        <v>489</v>
      </c>
      <c r="I255" s="67"/>
      <c r="L255" s="66"/>
      <c r="M255" s="65"/>
      <c r="T255" s="64"/>
      <c r="AT255" s="63" t="s">
        <v>22</v>
      </c>
      <c r="AU255" s="63" t="s">
        <v>0</v>
      </c>
      <c r="AV255" s="62" t="s">
        <v>8</v>
      </c>
      <c r="AW255" s="62" t="s">
        <v>21</v>
      </c>
      <c r="AX255" s="62" t="s">
        <v>9</v>
      </c>
      <c r="AY255" s="63" t="s">
        <v>10</v>
      </c>
    </row>
    <row r="256" spans="2:65" s="2" customFormat="1" ht="16.5" customHeight="1" x14ac:dyDescent="0.25">
      <c r="B256" s="3"/>
      <c r="C256" s="31" t="s">
        <v>314</v>
      </c>
      <c r="D256" s="31" t="s">
        <v>11</v>
      </c>
      <c r="E256" s="30" t="s">
        <v>313</v>
      </c>
      <c r="F256" s="29" t="s">
        <v>312</v>
      </c>
      <c r="G256" s="28" t="s">
        <v>14</v>
      </c>
      <c r="H256" s="27">
        <v>57.8</v>
      </c>
      <c r="I256" s="26"/>
      <c r="J256" s="25">
        <f>ROUND(I256*H256,2)</f>
        <v>0</v>
      </c>
      <c r="K256" s="24"/>
      <c r="L256" s="3"/>
      <c r="M256" s="23" t="s">
        <v>13</v>
      </c>
      <c r="N256" s="22" t="s">
        <v>12</v>
      </c>
      <c r="P256" s="21">
        <f>O256*H256</f>
        <v>0</v>
      </c>
      <c r="Q256" s="21">
        <v>0</v>
      </c>
      <c r="R256" s="21">
        <f>Q256*H256</f>
        <v>0</v>
      </c>
      <c r="S256" s="21">
        <v>0</v>
      </c>
      <c r="T256" s="20">
        <f>S256*H256</f>
        <v>0</v>
      </c>
      <c r="AR256" s="18" t="s">
        <v>8</v>
      </c>
      <c r="AT256" s="18" t="s">
        <v>11</v>
      </c>
      <c r="AU256" s="18" t="s">
        <v>0</v>
      </c>
      <c r="AY256" s="6" t="s">
        <v>10</v>
      </c>
      <c r="BE256" s="19">
        <f>IF(N256="základní",J256,0)</f>
        <v>0</v>
      </c>
      <c r="BF256" s="19">
        <f>IF(N256="snížená",J256,0)</f>
        <v>0</v>
      </c>
      <c r="BG256" s="19">
        <f>IF(N256="zákl. přenesená",J256,0)</f>
        <v>0</v>
      </c>
      <c r="BH256" s="19">
        <f>IF(N256="sníž. přenesená",J256,0)</f>
        <v>0</v>
      </c>
      <c r="BI256" s="19">
        <f>IF(N256="nulová",J256,0)</f>
        <v>0</v>
      </c>
      <c r="BJ256" s="6" t="s">
        <v>9</v>
      </c>
      <c r="BK256" s="19">
        <f>ROUND(I256*H256,2)</f>
        <v>0</v>
      </c>
      <c r="BL256" s="6" t="s">
        <v>8</v>
      </c>
      <c r="BM256" s="18" t="s">
        <v>311</v>
      </c>
    </row>
    <row r="257" spans="2:65" s="2" customFormat="1" x14ac:dyDescent="0.25">
      <c r="B257" s="3"/>
      <c r="D257" s="12" t="s">
        <v>5</v>
      </c>
      <c r="F257" s="17" t="s">
        <v>310</v>
      </c>
      <c r="I257" s="10"/>
      <c r="L257" s="3"/>
      <c r="M257" s="14"/>
      <c r="T257" s="13"/>
      <c r="AT257" s="6" t="s">
        <v>5</v>
      </c>
      <c r="AU257" s="6" t="s">
        <v>0</v>
      </c>
    </row>
    <row r="258" spans="2:65" s="2" customFormat="1" x14ac:dyDescent="0.25">
      <c r="B258" s="3"/>
      <c r="D258" s="16" t="s">
        <v>3</v>
      </c>
      <c r="F258" s="15" t="s">
        <v>309</v>
      </c>
      <c r="I258" s="10"/>
      <c r="L258" s="3"/>
      <c r="M258" s="14"/>
      <c r="T258" s="13"/>
      <c r="AT258" s="6" t="s">
        <v>3</v>
      </c>
      <c r="AU258" s="6" t="s">
        <v>0</v>
      </c>
    </row>
    <row r="259" spans="2:65" s="43" customFormat="1" x14ac:dyDescent="0.25">
      <c r="B259" s="47"/>
      <c r="D259" s="12" t="s">
        <v>22</v>
      </c>
      <c r="E259" s="44" t="s">
        <v>13</v>
      </c>
      <c r="F259" s="50" t="s">
        <v>308</v>
      </c>
      <c r="H259" s="49">
        <v>57.8</v>
      </c>
      <c r="I259" s="48"/>
      <c r="L259" s="47"/>
      <c r="M259" s="46"/>
      <c r="T259" s="45"/>
      <c r="AT259" s="44" t="s">
        <v>22</v>
      </c>
      <c r="AU259" s="44" t="s">
        <v>0</v>
      </c>
      <c r="AV259" s="43" t="s">
        <v>0</v>
      </c>
      <c r="AW259" s="43" t="s">
        <v>21</v>
      </c>
      <c r="AX259" s="43" t="s">
        <v>9</v>
      </c>
      <c r="AY259" s="44" t="s">
        <v>10</v>
      </c>
    </row>
    <row r="260" spans="2:65" s="2" customFormat="1" ht="16.5" customHeight="1" x14ac:dyDescent="0.25">
      <c r="B260" s="3"/>
      <c r="C260" s="31" t="s">
        <v>307</v>
      </c>
      <c r="D260" s="31" t="s">
        <v>11</v>
      </c>
      <c r="E260" s="30" t="s">
        <v>306</v>
      </c>
      <c r="F260" s="29" t="s">
        <v>305</v>
      </c>
      <c r="G260" s="28" t="s">
        <v>83</v>
      </c>
      <c r="H260" s="27">
        <v>643.63</v>
      </c>
      <c r="I260" s="26"/>
      <c r="J260" s="25">
        <f>ROUND(I260*H260,2)</f>
        <v>0</v>
      </c>
      <c r="K260" s="24"/>
      <c r="L260" s="3"/>
      <c r="M260" s="23" t="s">
        <v>13</v>
      </c>
      <c r="N260" s="22" t="s">
        <v>12</v>
      </c>
      <c r="P260" s="21">
        <f>O260*H260</f>
        <v>0</v>
      </c>
      <c r="Q260" s="21">
        <v>0</v>
      </c>
      <c r="R260" s="21">
        <f>Q260*H260</f>
        <v>0</v>
      </c>
      <c r="S260" s="21">
        <v>0</v>
      </c>
      <c r="T260" s="20">
        <f>S260*H260</f>
        <v>0</v>
      </c>
      <c r="AR260" s="18" t="s">
        <v>8</v>
      </c>
      <c r="AT260" s="18" t="s">
        <v>11</v>
      </c>
      <c r="AU260" s="18" t="s">
        <v>0</v>
      </c>
      <c r="AY260" s="6" t="s">
        <v>10</v>
      </c>
      <c r="BE260" s="19">
        <f>IF(N260="základní",J260,0)</f>
        <v>0</v>
      </c>
      <c r="BF260" s="19">
        <f>IF(N260="snížená",J260,0)</f>
        <v>0</v>
      </c>
      <c r="BG260" s="19">
        <f>IF(N260="zákl. přenesená",J260,0)</f>
        <v>0</v>
      </c>
      <c r="BH260" s="19">
        <f>IF(N260="sníž. přenesená",J260,0)</f>
        <v>0</v>
      </c>
      <c r="BI260" s="19">
        <f>IF(N260="nulová",J260,0)</f>
        <v>0</v>
      </c>
      <c r="BJ260" s="6" t="s">
        <v>9</v>
      </c>
      <c r="BK260" s="19">
        <f>ROUND(I260*H260,2)</f>
        <v>0</v>
      </c>
      <c r="BL260" s="6" t="s">
        <v>8</v>
      </c>
      <c r="BM260" s="18" t="s">
        <v>304</v>
      </c>
    </row>
    <row r="261" spans="2:65" s="2" customFormat="1" x14ac:dyDescent="0.25">
      <c r="B261" s="3"/>
      <c r="D261" s="12" t="s">
        <v>5</v>
      </c>
      <c r="F261" s="17" t="s">
        <v>303</v>
      </c>
      <c r="I261" s="10"/>
      <c r="L261" s="3"/>
      <c r="M261" s="14"/>
      <c r="T261" s="13"/>
      <c r="AT261" s="6" t="s">
        <v>5</v>
      </c>
      <c r="AU261" s="6" t="s">
        <v>0</v>
      </c>
    </row>
    <row r="262" spans="2:65" s="2" customFormat="1" x14ac:dyDescent="0.25">
      <c r="B262" s="3"/>
      <c r="D262" s="16" t="s">
        <v>3</v>
      </c>
      <c r="F262" s="15" t="s">
        <v>302</v>
      </c>
      <c r="I262" s="10"/>
      <c r="L262" s="3"/>
      <c r="M262" s="14"/>
      <c r="T262" s="13"/>
      <c r="AT262" s="6" t="s">
        <v>3</v>
      </c>
      <c r="AU262" s="6" t="s">
        <v>0</v>
      </c>
    </row>
    <row r="263" spans="2:65" s="43" customFormat="1" x14ac:dyDescent="0.25">
      <c r="B263" s="47"/>
      <c r="D263" s="12" t="s">
        <v>22</v>
      </c>
      <c r="E263" s="44" t="s">
        <v>13</v>
      </c>
      <c r="F263" s="50" t="s">
        <v>301</v>
      </c>
      <c r="H263" s="49">
        <v>643.63</v>
      </c>
      <c r="I263" s="48"/>
      <c r="L263" s="47"/>
      <c r="M263" s="46"/>
      <c r="T263" s="45"/>
      <c r="AT263" s="44" t="s">
        <v>22</v>
      </c>
      <c r="AU263" s="44" t="s">
        <v>0</v>
      </c>
      <c r="AV263" s="43" t="s">
        <v>0</v>
      </c>
      <c r="AW263" s="43" t="s">
        <v>21</v>
      </c>
      <c r="AX263" s="43" t="s">
        <v>9</v>
      </c>
      <c r="AY263" s="44" t="s">
        <v>10</v>
      </c>
    </row>
    <row r="264" spans="2:65" s="2" customFormat="1" ht="16.5" customHeight="1" x14ac:dyDescent="0.25">
      <c r="B264" s="3"/>
      <c r="C264" s="31" t="s">
        <v>300</v>
      </c>
      <c r="D264" s="31" t="s">
        <v>11</v>
      </c>
      <c r="E264" s="30" t="s">
        <v>299</v>
      </c>
      <c r="F264" s="29" t="s">
        <v>298</v>
      </c>
      <c r="G264" s="28" t="s">
        <v>83</v>
      </c>
      <c r="H264" s="27">
        <v>13.5</v>
      </c>
      <c r="I264" s="26"/>
      <c r="J264" s="25">
        <f>ROUND(I264*H264,2)</f>
        <v>0</v>
      </c>
      <c r="K264" s="24"/>
      <c r="L264" s="3"/>
      <c r="M264" s="23" t="s">
        <v>13</v>
      </c>
      <c r="N264" s="22" t="s">
        <v>12</v>
      </c>
      <c r="P264" s="21">
        <f>O264*H264</f>
        <v>0</v>
      </c>
      <c r="Q264" s="21">
        <v>0</v>
      </c>
      <c r="R264" s="21">
        <f>Q264*H264</f>
        <v>0</v>
      </c>
      <c r="S264" s="21">
        <v>0</v>
      </c>
      <c r="T264" s="20">
        <f>S264*H264</f>
        <v>0</v>
      </c>
      <c r="AR264" s="18" t="s">
        <v>8</v>
      </c>
      <c r="AT264" s="18" t="s">
        <v>11</v>
      </c>
      <c r="AU264" s="18" t="s">
        <v>0</v>
      </c>
      <c r="AY264" s="6" t="s">
        <v>10</v>
      </c>
      <c r="BE264" s="19">
        <f>IF(N264="základní",J264,0)</f>
        <v>0</v>
      </c>
      <c r="BF264" s="19">
        <f>IF(N264="snížená",J264,0)</f>
        <v>0</v>
      </c>
      <c r="BG264" s="19">
        <f>IF(N264="zákl. přenesená",J264,0)</f>
        <v>0</v>
      </c>
      <c r="BH264" s="19">
        <f>IF(N264="sníž. přenesená",J264,0)</f>
        <v>0</v>
      </c>
      <c r="BI264" s="19">
        <f>IF(N264="nulová",J264,0)</f>
        <v>0</v>
      </c>
      <c r="BJ264" s="6" t="s">
        <v>9</v>
      </c>
      <c r="BK264" s="19">
        <f>ROUND(I264*H264,2)</f>
        <v>0</v>
      </c>
      <c r="BL264" s="6" t="s">
        <v>8</v>
      </c>
      <c r="BM264" s="18" t="s">
        <v>297</v>
      </c>
    </row>
    <row r="265" spans="2:65" s="2" customFormat="1" ht="19.5" x14ac:dyDescent="0.25">
      <c r="B265" s="3"/>
      <c r="D265" s="12" t="s">
        <v>5</v>
      </c>
      <c r="F265" s="17" t="s">
        <v>296</v>
      </c>
      <c r="I265" s="10"/>
      <c r="L265" s="3"/>
      <c r="M265" s="14"/>
      <c r="T265" s="13"/>
      <c r="AT265" s="6" t="s">
        <v>5</v>
      </c>
      <c r="AU265" s="6" t="s">
        <v>0</v>
      </c>
    </row>
    <row r="266" spans="2:65" s="2" customFormat="1" x14ac:dyDescent="0.25">
      <c r="B266" s="3"/>
      <c r="D266" s="16" t="s">
        <v>3</v>
      </c>
      <c r="F266" s="15" t="s">
        <v>295</v>
      </c>
      <c r="I266" s="10"/>
      <c r="L266" s="3"/>
      <c r="M266" s="14"/>
      <c r="T266" s="13"/>
      <c r="AT266" s="6" t="s">
        <v>3</v>
      </c>
      <c r="AU266" s="6" t="s">
        <v>0</v>
      </c>
    </row>
    <row r="267" spans="2:65" s="2" customFormat="1" ht="136.5" x14ac:dyDescent="0.25">
      <c r="B267" s="3"/>
      <c r="D267" s="12" t="s">
        <v>1</v>
      </c>
      <c r="F267" s="11" t="s">
        <v>294</v>
      </c>
      <c r="I267" s="10"/>
      <c r="L267" s="3"/>
      <c r="M267" s="14"/>
      <c r="T267" s="13"/>
      <c r="AT267" s="6" t="s">
        <v>1</v>
      </c>
      <c r="AU267" s="6" t="s">
        <v>0</v>
      </c>
    </row>
    <row r="268" spans="2:65" s="43" customFormat="1" x14ac:dyDescent="0.25">
      <c r="B268" s="47"/>
      <c r="D268" s="12" t="s">
        <v>22</v>
      </c>
      <c r="E268" s="44" t="s">
        <v>13</v>
      </c>
      <c r="F268" s="50" t="s">
        <v>293</v>
      </c>
      <c r="H268" s="49">
        <v>13.5</v>
      </c>
      <c r="I268" s="48"/>
      <c r="L268" s="47"/>
      <c r="M268" s="46"/>
      <c r="T268" s="45"/>
      <c r="AT268" s="44" t="s">
        <v>22</v>
      </c>
      <c r="AU268" s="44" t="s">
        <v>0</v>
      </c>
      <c r="AV268" s="43" t="s">
        <v>0</v>
      </c>
      <c r="AW268" s="43" t="s">
        <v>21</v>
      </c>
      <c r="AX268" s="43" t="s">
        <v>9</v>
      </c>
      <c r="AY268" s="44" t="s">
        <v>10</v>
      </c>
    </row>
    <row r="269" spans="2:65" s="2" customFormat="1" ht="16.5" customHeight="1" x14ac:dyDescent="0.25">
      <c r="B269" s="3"/>
      <c r="C269" s="31" t="s">
        <v>292</v>
      </c>
      <c r="D269" s="31" t="s">
        <v>11</v>
      </c>
      <c r="E269" s="30" t="s">
        <v>291</v>
      </c>
      <c r="F269" s="29" t="s">
        <v>290</v>
      </c>
      <c r="G269" s="28" t="s">
        <v>74</v>
      </c>
      <c r="H269" s="27">
        <v>9196.7999999999993</v>
      </c>
      <c r="I269" s="26"/>
      <c r="J269" s="25">
        <f>ROUND(I269*H269,2)</f>
        <v>0</v>
      </c>
      <c r="K269" s="24"/>
      <c r="L269" s="3"/>
      <c r="M269" s="23" t="s">
        <v>13</v>
      </c>
      <c r="N269" s="22" t="s">
        <v>12</v>
      </c>
      <c r="P269" s="21">
        <f>O269*H269</f>
        <v>0</v>
      </c>
      <c r="Q269" s="21">
        <v>0</v>
      </c>
      <c r="R269" s="21">
        <f>Q269*H269</f>
        <v>0</v>
      </c>
      <c r="S269" s="21">
        <v>0</v>
      </c>
      <c r="T269" s="20">
        <f>S269*H269</f>
        <v>0</v>
      </c>
      <c r="AR269" s="18" t="s">
        <v>8</v>
      </c>
      <c r="AT269" s="18" t="s">
        <v>11</v>
      </c>
      <c r="AU269" s="18" t="s">
        <v>0</v>
      </c>
      <c r="AY269" s="6" t="s">
        <v>10</v>
      </c>
      <c r="BE269" s="19">
        <f>IF(N269="základní",J269,0)</f>
        <v>0</v>
      </c>
      <c r="BF269" s="19">
        <f>IF(N269="snížená",J269,0)</f>
        <v>0</v>
      </c>
      <c r="BG269" s="19">
        <f>IF(N269="zákl. přenesená",J269,0)</f>
        <v>0</v>
      </c>
      <c r="BH269" s="19">
        <f>IF(N269="sníž. přenesená",J269,0)</f>
        <v>0</v>
      </c>
      <c r="BI269" s="19">
        <f>IF(N269="nulová",J269,0)</f>
        <v>0</v>
      </c>
      <c r="BJ269" s="6" t="s">
        <v>9</v>
      </c>
      <c r="BK269" s="19">
        <f>ROUND(I269*H269,2)</f>
        <v>0</v>
      </c>
      <c r="BL269" s="6" t="s">
        <v>8</v>
      </c>
      <c r="BM269" s="18" t="s">
        <v>289</v>
      </c>
    </row>
    <row r="270" spans="2:65" s="2" customFormat="1" x14ac:dyDescent="0.25">
      <c r="B270" s="3"/>
      <c r="D270" s="12" t="s">
        <v>5</v>
      </c>
      <c r="F270" s="17" t="s">
        <v>288</v>
      </c>
      <c r="I270" s="10"/>
      <c r="L270" s="3"/>
      <c r="M270" s="14"/>
      <c r="T270" s="13"/>
      <c r="AT270" s="6" t="s">
        <v>5</v>
      </c>
      <c r="AU270" s="6" t="s">
        <v>0</v>
      </c>
    </row>
    <row r="271" spans="2:65" s="2" customFormat="1" x14ac:dyDescent="0.25">
      <c r="B271" s="3"/>
      <c r="D271" s="16" t="s">
        <v>3</v>
      </c>
      <c r="F271" s="15" t="s">
        <v>287</v>
      </c>
      <c r="I271" s="10"/>
      <c r="L271" s="3"/>
      <c r="M271" s="14"/>
      <c r="T271" s="13"/>
      <c r="AT271" s="6" t="s">
        <v>3</v>
      </c>
      <c r="AU271" s="6" t="s">
        <v>0</v>
      </c>
    </row>
    <row r="272" spans="2:65" s="2" customFormat="1" ht="87.75" x14ac:dyDescent="0.25">
      <c r="B272" s="3"/>
      <c r="D272" s="12" t="s">
        <v>1</v>
      </c>
      <c r="F272" s="11" t="s">
        <v>286</v>
      </c>
      <c r="I272" s="10"/>
      <c r="L272" s="3"/>
      <c r="M272" s="14"/>
      <c r="T272" s="13"/>
      <c r="AT272" s="6" t="s">
        <v>1</v>
      </c>
      <c r="AU272" s="6" t="s">
        <v>0</v>
      </c>
    </row>
    <row r="273" spans="2:65" s="43" customFormat="1" x14ac:dyDescent="0.25">
      <c r="B273" s="47"/>
      <c r="D273" s="12" t="s">
        <v>22</v>
      </c>
      <c r="E273" s="44" t="s">
        <v>13</v>
      </c>
      <c r="F273" s="50" t="s">
        <v>285</v>
      </c>
      <c r="H273" s="49">
        <v>4816.8</v>
      </c>
      <c r="I273" s="48"/>
      <c r="L273" s="47"/>
      <c r="M273" s="46"/>
      <c r="T273" s="45"/>
      <c r="AT273" s="44" t="s">
        <v>22</v>
      </c>
      <c r="AU273" s="44" t="s">
        <v>0</v>
      </c>
      <c r="AV273" s="43" t="s">
        <v>0</v>
      </c>
      <c r="AW273" s="43" t="s">
        <v>21</v>
      </c>
      <c r="AX273" s="43" t="s">
        <v>69</v>
      </c>
      <c r="AY273" s="44" t="s">
        <v>10</v>
      </c>
    </row>
    <row r="274" spans="2:65" s="43" customFormat="1" x14ac:dyDescent="0.25">
      <c r="B274" s="47"/>
      <c r="D274" s="12" t="s">
        <v>22</v>
      </c>
      <c r="E274" s="44" t="s">
        <v>13</v>
      </c>
      <c r="F274" s="50" t="s">
        <v>284</v>
      </c>
      <c r="H274" s="49">
        <v>4380</v>
      </c>
      <c r="I274" s="48"/>
      <c r="L274" s="47"/>
      <c r="M274" s="46"/>
      <c r="T274" s="45"/>
      <c r="AT274" s="44" t="s">
        <v>22</v>
      </c>
      <c r="AU274" s="44" t="s">
        <v>0</v>
      </c>
      <c r="AV274" s="43" t="s">
        <v>0</v>
      </c>
      <c r="AW274" s="43" t="s">
        <v>21</v>
      </c>
      <c r="AX274" s="43" t="s">
        <v>69</v>
      </c>
      <c r="AY274" s="44" t="s">
        <v>10</v>
      </c>
    </row>
    <row r="275" spans="2:65" s="62" customFormat="1" x14ac:dyDescent="0.25">
      <c r="B275" s="66"/>
      <c r="D275" s="12" t="s">
        <v>22</v>
      </c>
      <c r="E275" s="63" t="s">
        <v>13</v>
      </c>
      <c r="F275" s="69" t="s">
        <v>68</v>
      </c>
      <c r="H275" s="68">
        <v>9196.7999999999993</v>
      </c>
      <c r="I275" s="67"/>
      <c r="L275" s="66"/>
      <c r="M275" s="65"/>
      <c r="T275" s="64"/>
      <c r="AT275" s="63" t="s">
        <v>22</v>
      </c>
      <c r="AU275" s="63" t="s">
        <v>0</v>
      </c>
      <c r="AV275" s="62" t="s">
        <v>8</v>
      </c>
      <c r="AW275" s="62" t="s">
        <v>21</v>
      </c>
      <c r="AX275" s="62" t="s">
        <v>9</v>
      </c>
      <c r="AY275" s="63" t="s">
        <v>10</v>
      </c>
    </row>
    <row r="276" spans="2:65" s="2" customFormat="1" ht="16.5" customHeight="1" x14ac:dyDescent="0.25">
      <c r="B276" s="3"/>
      <c r="C276" s="31" t="s">
        <v>283</v>
      </c>
      <c r="D276" s="31" t="s">
        <v>11</v>
      </c>
      <c r="E276" s="30" t="s">
        <v>282</v>
      </c>
      <c r="F276" s="29" t="s">
        <v>281</v>
      </c>
      <c r="G276" s="28" t="s">
        <v>74</v>
      </c>
      <c r="H276" s="27">
        <v>14.58</v>
      </c>
      <c r="I276" s="26"/>
      <c r="J276" s="25">
        <f>ROUND(I276*H276,2)</f>
        <v>0</v>
      </c>
      <c r="K276" s="24"/>
      <c r="L276" s="3"/>
      <c r="M276" s="23" t="s">
        <v>13</v>
      </c>
      <c r="N276" s="22" t="s">
        <v>12</v>
      </c>
      <c r="P276" s="21">
        <f>O276*H276</f>
        <v>0</v>
      </c>
      <c r="Q276" s="21">
        <v>0</v>
      </c>
      <c r="R276" s="21">
        <f>Q276*H276</f>
        <v>0</v>
      </c>
      <c r="S276" s="21">
        <v>0</v>
      </c>
      <c r="T276" s="20">
        <f>S276*H276</f>
        <v>0</v>
      </c>
      <c r="AR276" s="18" t="s">
        <v>8</v>
      </c>
      <c r="AT276" s="18" t="s">
        <v>11</v>
      </c>
      <c r="AU276" s="18" t="s">
        <v>0</v>
      </c>
      <c r="AY276" s="6" t="s">
        <v>10</v>
      </c>
      <c r="BE276" s="19">
        <f>IF(N276="základní",J276,0)</f>
        <v>0</v>
      </c>
      <c r="BF276" s="19">
        <f>IF(N276="snížená",J276,0)</f>
        <v>0</v>
      </c>
      <c r="BG276" s="19">
        <f>IF(N276="zákl. přenesená",J276,0)</f>
        <v>0</v>
      </c>
      <c r="BH276" s="19">
        <f>IF(N276="sníž. přenesená",J276,0)</f>
        <v>0</v>
      </c>
      <c r="BI276" s="19">
        <f>IF(N276="nulová",J276,0)</f>
        <v>0</v>
      </c>
      <c r="BJ276" s="6" t="s">
        <v>9</v>
      </c>
      <c r="BK276" s="19">
        <f>ROUND(I276*H276,2)</f>
        <v>0</v>
      </c>
      <c r="BL276" s="6" t="s">
        <v>8</v>
      </c>
      <c r="BM276" s="18" t="s">
        <v>280</v>
      </c>
    </row>
    <row r="277" spans="2:65" s="2" customFormat="1" ht="19.5" x14ac:dyDescent="0.25">
      <c r="B277" s="3"/>
      <c r="D277" s="12" t="s">
        <v>5</v>
      </c>
      <c r="F277" s="17" t="s">
        <v>279</v>
      </c>
      <c r="I277" s="10"/>
      <c r="L277" s="3"/>
      <c r="M277" s="14"/>
      <c r="T277" s="13"/>
      <c r="AT277" s="6" t="s">
        <v>5</v>
      </c>
      <c r="AU277" s="6" t="s">
        <v>0</v>
      </c>
    </row>
    <row r="278" spans="2:65" s="2" customFormat="1" x14ac:dyDescent="0.25">
      <c r="B278" s="3"/>
      <c r="D278" s="16" t="s">
        <v>3</v>
      </c>
      <c r="F278" s="15" t="s">
        <v>278</v>
      </c>
      <c r="I278" s="10"/>
      <c r="L278" s="3"/>
      <c r="M278" s="14"/>
      <c r="T278" s="13"/>
      <c r="AT278" s="6" t="s">
        <v>3</v>
      </c>
      <c r="AU278" s="6" t="s">
        <v>0</v>
      </c>
    </row>
    <row r="279" spans="2:65" s="43" customFormat="1" x14ac:dyDescent="0.25">
      <c r="B279" s="47"/>
      <c r="D279" s="12" t="s">
        <v>22</v>
      </c>
      <c r="E279" s="44" t="s">
        <v>13</v>
      </c>
      <c r="F279" s="50" t="s">
        <v>277</v>
      </c>
      <c r="H279" s="49">
        <v>14.58</v>
      </c>
      <c r="I279" s="48"/>
      <c r="L279" s="47"/>
      <c r="M279" s="46"/>
      <c r="T279" s="45"/>
      <c r="AT279" s="44" t="s">
        <v>22</v>
      </c>
      <c r="AU279" s="44" t="s">
        <v>0</v>
      </c>
      <c r="AV279" s="43" t="s">
        <v>0</v>
      </c>
      <c r="AW279" s="43" t="s">
        <v>21</v>
      </c>
      <c r="AX279" s="43" t="s">
        <v>9</v>
      </c>
      <c r="AY279" s="44" t="s">
        <v>10</v>
      </c>
    </row>
    <row r="280" spans="2:65" s="2" customFormat="1" ht="16.5" customHeight="1" x14ac:dyDescent="0.25">
      <c r="B280" s="3"/>
      <c r="C280" s="31" t="s">
        <v>276</v>
      </c>
      <c r="D280" s="31" t="s">
        <v>11</v>
      </c>
      <c r="E280" s="30" t="s">
        <v>275</v>
      </c>
      <c r="F280" s="29" t="s">
        <v>274</v>
      </c>
      <c r="G280" s="28" t="s">
        <v>74</v>
      </c>
      <c r="H280" s="27">
        <v>429.2</v>
      </c>
      <c r="I280" s="26"/>
      <c r="J280" s="25">
        <f>ROUND(I280*H280,2)</f>
        <v>0</v>
      </c>
      <c r="K280" s="24"/>
      <c r="L280" s="3"/>
      <c r="M280" s="23" t="s">
        <v>13</v>
      </c>
      <c r="N280" s="22" t="s">
        <v>12</v>
      </c>
      <c r="P280" s="21">
        <f>O280*H280</f>
        <v>0</v>
      </c>
      <c r="Q280" s="21">
        <v>0</v>
      </c>
      <c r="R280" s="21">
        <f>Q280*H280</f>
        <v>0</v>
      </c>
      <c r="S280" s="21">
        <v>0</v>
      </c>
      <c r="T280" s="20">
        <f>S280*H280</f>
        <v>0</v>
      </c>
      <c r="AR280" s="18" t="s">
        <v>8</v>
      </c>
      <c r="AT280" s="18" t="s">
        <v>11</v>
      </c>
      <c r="AU280" s="18" t="s">
        <v>0</v>
      </c>
      <c r="AY280" s="6" t="s">
        <v>10</v>
      </c>
      <c r="BE280" s="19">
        <f>IF(N280="základní",J280,0)</f>
        <v>0</v>
      </c>
      <c r="BF280" s="19">
        <f>IF(N280="snížená",J280,0)</f>
        <v>0</v>
      </c>
      <c r="BG280" s="19">
        <f>IF(N280="zákl. přenesená",J280,0)</f>
        <v>0</v>
      </c>
      <c r="BH280" s="19">
        <f>IF(N280="sníž. přenesená",J280,0)</f>
        <v>0</v>
      </c>
      <c r="BI280" s="19">
        <f>IF(N280="nulová",J280,0)</f>
        <v>0</v>
      </c>
      <c r="BJ280" s="6" t="s">
        <v>9</v>
      </c>
      <c r="BK280" s="19">
        <f>ROUND(I280*H280,2)</f>
        <v>0</v>
      </c>
      <c r="BL280" s="6" t="s">
        <v>8</v>
      </c>
      <c r="BM280" s="18" t="s">
        <v>273</v>
      </c>
    </row>
    <row r="281" spans="2:65" s="2" customFormat="1" x14ac:dyDescent="0.25">
      <c r="B281" s="3"/>
      <c r="D281" s="12" t="s">
        <v>5</v>
      </c>
      <c r="F281" s="17" t="s">
        <v>272</v>
      </c>
      <c r="I281" s="10"/>
      <c r="L281" s="3"/>
      <c r="M281" s="14"/>
      <c r="T281" s="13"/>
      <c r="AT281" s="6" t="s">
        <v>5</v>
      </c>
      <c r="AU281" s="6" t="s">
        <v>0</v>
      </c>
    </row>
    <row r="282" spans="2:65" s="2" customFormat="1" x14ac:dyDescent="0.25">
      <c r="B282" s="3"/>
      <c r="D282" s="16" t="s">
        <v>3</v>
      </c>
      <c r="F282" s="15" t="s">
        <v>271</v>
      </c>
      <c r="I282" s="10"/>
      <c r="L282" s="3"/>
      <c r="M282" s="14"/>
      <c r="T282" s="13"/>
      <c r="AT282" s="6" t="s">
        <v>3</v>
      </c>
      <c r="AU282" s="6" t="s">
        <v>0</v>
      </c>
    </row>
    <row r="283" spans="2:65" s="2" customFormat="1" ht="48.75" x14ac:dyDescent="0.25">
      <c r="B283" s="3"/>
      <c r="D283" s="12" t="s">
        <v>1</v>
      </c>
      <c r="F283" s="11" t="s">
        <v>270</v>
      </c>
      <c r="I283" s="10"/>
      <c r="L283" s="3"/>
      <c r="M283" s="14"/>
      <c r="T283" s="13"/>
      <c r="AT283" s="6" t="s">
        <v>1</v>
      </c>
      <c r="AU283" s="6" t="s">
        <v>0</v>
      </c>
    </row>
    <row r="284" spans="2:65" s="43" customFormat="1" x14ac:dyDescent="0.25">
      <c r="B284" s="47"/>
      <c r="D284" s="12" t="s">
        <v>22</v>
      </c>
      <c r="E284" s="44" t="s">
        <v>13</v>
      </c>
      <c r="F284" s="50" t="s">
        <v>269</v>
      </c>
      <c r="H284" s="49">
        <v>429.2</v>
      </c>
      <c r="I284" s="48"/>
      <c r="L284" s="47"/>
      <c r="M284" s="46"/>
      <c r="T284" s="45"/>
      <c r="AT284" s="44" t="s">
        <v>22</v>
      </c>
      <c r="AU284" s="44" t="s">
        <v>0</v>
      </c>
      <c r="AV284" s="43" t="s">
        <v>0</v>
      </c>
      <c r="AW284" s="43" t="s">
        <v>21</v>
      </c>
      <c r="AX284" s="43" t="s">
        <v>9</v>
      </c>
      <c r="AY284" s="44" t="s">
        <v>10</v>
      </c>
    </row>
    <row r="285" spans="2:65" s="32" customFormat="1" ht="22.9" customHeight="1" x14ac:dyDescent="0.2">
      <c r="B285" s="39"/>
      <c r="D285" s="34" t="s">
        <v>18</v>
      </c>
      <c r="E285" s="42" t="s">
        <v>0</v>
      </c>
      <c r="F285" s="42" t="s">
        <v>268</v>
      </c>
      <c r="I285" s="41"/>
      <c r="J285" s="40">
        <f>BK285</f>
        <v>0</v>
      </c>
      <c r="L285" s="39"/>
      <c r="M285" s="38"/>
      <c r="P285" s="37">
        <f>SUM(P286:P337)</f>
        <v>0</v>
      </c>
      <c r="R285" s="37">
        <f>SUM(R286:R337)</f>
        <v>1134.1893757662426</v>
      </c>
      <c r="T285" s="36">
        <f>SUM(T286:T337)</f>
        <v>0</v>
      </c>
      <c r="AR285" s="34" t="s">
        <v>9</v>
      </c>
      <c r="AT285" s="35" t="s">
        <v>18</v>
      </c>
      <c r="AU285" s="35" t="s">
        <v>9</v>
      </c>
      <c r="AY285" s="34" t="s">
        <v>10</v>
      </c>
      <c r="BK285" s="33">
        <f>SUM(BK286:BK337)</f>
        <v>0</v>
      </c>
    </row>
    <row r="286" spans="2:65" s="2" customFormat="1" ht="16.5" customHeight="1" x14ac:dyDescent="0.25">
      <c r="B286" s="3"/>
      <c r="C286" s="31" t="s">
        <v>267</v>
      </c>
      <c r="D286" s="31" t="s">
        <v>11</v>
      </c>
      <c r="E286" s="30" t="s">
        <v>266</v>
      </c>
      <c r="F286" s="29" t="s">
        <v>265</v>
      </c>
      <c r="G286" s="28" t="s">
        <v>83</v>
      </c>
      <c r="H286" s="27">
        <v>476.81799999999998</v>
      </c>
      <c r="I286" s="26"/>
      <c r="J286" s="25">
        <f>ROUND(I286*H286,2)</f>
        <v>0</v>
      </c>
      <c r="K286" s="24"/>
      <c r="L286" s="3"/>
      <c r="M286" s="23" t="s">
        <v>13</v>
      </c>
      <c r="N286" s="22" t="s">
        <v>12</v>
      </c>
      <c r="P286" s="21">
        <f>O286*H286</f>
        <v>0</v>
      </c>
      <c r="Q286" s="21">
        <v>1.665</v>
      </c>
      <c r="R286" s="21">
        <f>Q286*H286</f>
        <v>793.90197000000001</v>
      </c>
      <c r="S286" s="21">
        <v>0</v>
      </c>
      <c r="T286" s="20">
        <f>S286*H286</f>
        <v>0</v>
      </c>
      <c r="AR286" s="18" t="s">
        <v>8</v>
      </c>
      <c r="AT286" s="18" t="s">
        <v>11</v>
      </c>
      <c r="AU286" s="18" t="s">
        <v>0</v>
      </c>
      <c r="AY286" s="6" t="s">
        <v>10</v>
      </c>
      <c r="BE286" s="19">
        <f>IF(N286="základní",J286,0)</f>
        <v>0</v>
      </c>
      <c r="BF286" s="19">
        <f>IF(N286="snížená",J286,0)</f>
        <v>0</v>
      </c>
      <c r="BG286" s="19">
        <f>IF(N286="zákl. přenesená",J286,0)</f>
        <v>0</v>
      </c>
      <c r="BH286" s="19">
        <f>IF(N286="sníž. přenesená",J286,0)</f>
        <v>0</v>
      </c>
      <c r="BI286" s="19">
        <f>IF(N286="nulová",J286,0)</f>
        <v>0</v>
      </c>
      <c r="BJ286" s="6" t="s">
        <v>9</v>
      </c>
      <c r="BK286" s="19">
        <f>ROUND(I286*H286,2)</f>
        <v>0</v>
      </c>
      <c r="BL286" s="6" t="s">
        <v>8</v>
      </c>
      <c r="BM286" s="18" t="s">
        <v>264</v>
      </c>
    </row>
    <row r="287" spans="2:65" s="2" customFormat="1" ht="19.5" x14ac:dyDescent="0.25">
      <c r="B287" s="3"/>
      <c r="D287" s="12" t="s">
        <v>5</v>
      </c>
      <c r="F287" s="17" t="s">
        <v>263</v>
      </c>
      <c r="I287" s="10"/>
      <c r="L287" s="3"/>
      <c r="M287" s="14"/>
      <c r="T287" s="13"/>
      <c r="AT287" s="6" t="s">
        <v>5</v>
      </c>
      <c r="AU287" s="6" t="s">
        <v>0</v>
      </c>
    </row>
    <row r="288" spans="2:65" s="2" customFormat="1" x14ac:dyDescent="0.25">
      <c r="B288" s="3"/>
      <c r="D288" s="16" t="s">
        <v>3</v>
      </c>
      <c r="F288" s="15" t="s">
        <v>262</v>
      </c>
      <c r="I288" s="10"/>
      <c r="L288" s="3"/>
      <c r="M288" s="14"/>
      <c r="T288" s="13"/>
      <c r="AT288" s="6" t="s">
        <v>3</v>
      </c>
      <c r="AU288" s="6" t="s">
        <v>0</v>
      </c>
    </row>
    <row r="289" spans="2:65" s="2" customFormat="1" ht="68.25" x14ac:dyDescent="0.25">
      <c r="B289" s="3"/>
      <c r="D289" s="12" t="s">
        <v>1</v>
      </c>
      <c r="F289" s="11" t="s">
        <v>261</v>
      </c>
      <c r="I289" s="10"/>
      <c r="L289" s="3"/>
      <c r="M289" s="14"/>
      <c r="T289" s="13"/>
      <c r="AT289" s="6" t="s">
        <v>1</v>
      </c>
      <c r="AU289" s="6" t="s">
        <v>0</v>
      </c>
    </row>
    <row r="290" spans="2:65" s="43" customFormat="1" x14ac:dyDescent="0.25">
      <c r="B290" s="47"/>
      <c r="D290" s="12" t="s">
        <v>22</v>
      </c>
      <c r="E290" s="44" t="s">
        <v>13</v>
      </c>
      <c r="F290" s="50" t="s">
        <v>251</v>
      </c>
      <c r="H290" s="49">
        <v>22</v>
      </c>
      <c r="I290" s="48"/>
      <c r="L290" s="47"/>
      <c r="M290" s="46"/>
      <c r="T290" s="45"/>
      <c r="AT290" s="44" t="s">
        <v>22</v>
      </c>
      <c r="AU290" s="44" t="s">
        <v>0</v>
      </c>
      <c r="AV290" s="43" t="s">
        <v>0</v>
      </c>
      <c r="AW290" s="43" t="s">
        <v>21</v>
      </c>
      <c r="AX290" s="43" t="s">
        <v>69</v>
      </c>
      <c r="AY290" s="44" t="s">
        <v>10</v>
      </c>
    </row>
    <row r="291" spans="2:65" s="43" customFormat="1" x14ac:dyDescent="0.25">
      <c r="B291" s="47"/>
      <c r="D291" s="12" t="s">
        <v>22</v>
      </c>
      <c r="E291" s="44" t="s">
        <v>13</v>
      </c>
      <c r="F291" s="50" t="s">
        <v>260</v>
      </c>
      <c r="H291" s="49">
        <v>454.81799999999998</v>
      </c>
      <c r="I291" s="48"/>
      <c r="L291" s="47"/>
      <c r="M291" s="46"/>
      <c r="T291" s="45"/>
      <c r="AT291" s="44" t="s">
        <v>22</v>
      </c>
      <c r="AU291" s="44" t="s">
        <v>0</v>
      </c>
      <c r="AV291" s="43" t="s">
        <v>0</v>
      </c>
      <c r="AW291" s="43" t="s">
        <v>21</v>
      </c>
      <c r="AX291" s="43" t="s">
        <v>69</v>
      </c>
      <c r="AY291" s="44" t="s">
        <v>10</v>
      </c>
    </row>
    <row r="292" spans="2:65" s="62" customFormat="1" x14ac:dyDescent="0.25">
      <c r="B292" s="66"/>
      <c r="D292" s="12" t="s">
        <v>22</v>
      </c>
      <c r="E292" s="63" t="s">
        <v>13</v>
      </c>
      <c r="F292" s="69" t="s">
        <v>68</v>
      </c>
      <c r="H292" s="68">
        <v>476.81799999999998</v>
      </c>
      <c r="I292" s="67"/>
      <c r="L292" s="66"/>
      <c r="M292" s="65"/>
      <c r="T292" s="64"/>
      <c r="AT292" s="63" t="s">
        <v>22</v>
      </c>
      <c r="AU292" s="63" t="s">
        <v>0</v>
      </c>
      <c r="AV292" s="62" t="s">
        <v>8</v>
      </c>
      <c r="AW292" s="62" t="s">
        <v>21</v>
      </c>
      <c r="AX292" s="62" t="s">
        <v>9</v>
      </c>
      <c r="AY292" s="63" t="s">
        <v>10</v>
      </c>
    </row>
    <row r="293" spans="2:65" s="2" customFormat="1" ht="16.5" customHeight="1" x14ac:dyDescent="0.25">
      <c r="B293" s="3"/>
      <c r="C293" s="31" t="s">
        <v>259</v>
      </c>
      <c r="D293" s="31" t="s">
        <v>11</v>
      </c>
      <c r="E293" s="30" t="s">
        <v>258</v>
      </c>
      <c r="F293" s="29" t="s">
        <v>257</v>
      </c>
      <c r="G293" s="28" t="s">
        <v>74</v>
      </c>
      <c r="H293" s="27">
        <v>2512.67</v>
      </c>
      <c r="I293" s="26"/>
      <c r="J293" s="25">
        <f>ROUND(I293*H293,2)</f>
        <v>0</v>
      </c>
      <c r="K293" s="24"/>
      <c r="L293" s="3"/>
      <c r="M293" s="23" t="s">
        <v>13</v>
      </c>
      <c r="N293" s="22" t="s">
        <v>12</v>
      </c>
      <c r="P293" s="21">
        <f>O293*H293</f>
        <v>0</v>
      </c>
      <c r="Q293" s="21">
        <v>1.6694E-4</v>
      </c>
      <c r="R293" s="21">
        <f>Q293*H293</f>
        <v>0.4194651298</v>
      </c>
      <c r="S293" s="21">
        <v>0</v>
      </c>
      <c r="T293" s="20">
        <f>S293*H293</f>
        <v>0</v>
      </c>
      <c r="AR293" s="18" t="s">
        <v>8</v>
      </c>
      <c r="AT293" s="18" t="s">
        <v>11</v>
      </c>
      <c r="AU293" s="18" t="s">
        <v>0</v>
      </c>
      <c r="AY293" s="6" t="s">
        <v>10</v>
      </c>
      <c r="BE293" s="19">
        <f>IF(N293="základní",J293,0)</f>
        <v>0</v>
      </c>
      <c r="BF293" s="19">
        <f>IF(N293="snížená",J293,0)</f>
        <v>0</v>
      </c>
      <c r="BG293" s="19">
        <f>IF(N293="zákl. přenesená",J293,0)</f>
        <v>0</v>
      </c>
      <c r="BH293" s="19">
        <f>IF(N293="sníž. přenesená",J293,0)</f>
        <v>0</v>
      </c>
      <c r="BI293" s="19">
        <f>IF(N293="nulová",J293,0)</f>
        <v>0</v>
      </c>
      <c r="BJ293" s="6" t="s">
        <v>9</v>
      </c>
      <c r="BK293" s="19">
        <f>ROUND(I293*H293,2)</f>
        <v>0</v>
      </c>
      <c r="BL293" s="6" t="s">
        <v>8</v>
      </c>
      <c r="BM293" s="18" t="s">
        <v>256</v>
      </c>
    </row>
    <row r="294" spans="2:65" s="2" customFormat="1" x14ac:dyDescent="0.25">
      <c r="B294" s="3"/>
      <c r="D294" s="12" t="s">
        <v>5</v>
      </c>
      <c r="F294" s="17" t="s">
        <v>255</v>
      </c>
      <c r="I294" s="10"/>
      <c r="L294" s="3"/>
      <c r="M294" s="14"/>
      <c r="T294" s="13"/>
      <c r="AT294" s="6" t="s">
        <v>5</v>
      </c>
      <c r="AU294" s="6" t="s">
        <v>0</v>
      </c>
    </row>
    <row r="295" spans="2:65" s="2" customFormat="1" x14ac:dyDescent="0.25">
      <c r="B295" s="3"/>
      <c r="D295" s="16" t="s">
        <v>3</v>
      </c>
      <c r="F295" s="15" t="s">
        <v>254</v>
      </c>
      <c r="I295" s="10"/>
      <c r="L295" s="3"/>
      <c r="M295" s="14"/>
      <c r="T295" s="13"/>
      <c r="AT295" s="6" t="s">
        <v>3</v>
      </c>
      <c r="AU295" s="6" t="s">
        <v>0</v>
      </c>
    </row>
    <row r="296" spans="2:65" s="2" customFormat="1" ht="185.25" x14ac:dyDescent="0.25">
      <c r="B296" s="3"/>
      <c r="D296" s="12" t="s">
        <v>1</v>
      </c>
      <c r="F296" s="11" t="s">
        <v>253</v>
      </c>
      <c r="I296" s="10"/>
      <c r="L296" s="3"/>
      <c r="M296" s="14"/>
      <c r="T296" s="13"/>
      <c r="AT296" s="6" t="s">
        <v>1</v>
      </c>
      <c r="AU296" s="6" t="s">
        <v>0</v>
      </c>
    </row>
    <row r="297" spans="2:65" s="43" customFormat="1" x14ac:dyDescent="0.25">
      <c r="B297" s="47"/>
      <c r="D297" s="12" t="s">
        <v>22</v>
      </c>
      <c r="E297" s="44" t="s">
        <v>13</v>
      </c>
      <c r="F297" s="50" t="s">
        <v>252</v>
      </c>
      <c r="H297" s="49">
        <v>2490.67</v>
      </c>
      <c r="I297" s="48"/>
      <c r="L297" s="47"/>
      <c r="M297" s="46"/>
      <c r="T297" s="45"/>
      <c r="AT297" s="44" t="s">
        <v>22</v>
      </c>
      <c r="AU297" s="44" t="s">
        <v>0</v>
      </c>
      <c r="AV297" s="43" t="s">
        <v>0</v>
      </c>
      <c r="AW297" s="43" t="s">
        <v>21</v>
      </c>
      <c r="AX297" s="43" t="s">
        <v>69</v>
      </c>
      <c r="AY297" s="44" t="s">
        <v>10</v>
      </c>
    </row>
    <row r="298" spans="2:65" s="43" customFormat="1" x14ac:dyDescent="0.25">
      <c r="B298" s="47"/>
      <c r="D298" s="12" t="s">
        <v>22</v>
      </c>
      <c r="E298" s="44" t="s">
        <v>13</v>
      </c>
      <c r="F298" s="50" t="s">
        <v>251</v>
      </c>
      <c r="H298" s="49">
        <v>22</v>
      </c>
      <c r="I298" s="48"/>
      <c r="L298" s="47"/>
      <c r="M298" s="46"/>
      <c r="T298" s="45"/>
      <c r="AT298" s="44" t="s">
        <v>22</v>
      </c>
      <c r="AU298" s="44" t="s">
        <v>0</v>
      </c>
      <c r="AV298" s="43" t="s">
        <v>0</v>
      </c>
      <c r="AW298" s="43" t="s">
        <v>21</v>
      </c>
      <c r="AX298" s="43" t="s">
        <v>69</v>
      </c>
      <c r="AY298" s="44" t="s">
        <v>10</v>
      </c>
    </row>
    <row r="299" spans="2:65" s="62" customFormat="1" x14ac:dyDescent="0.25">
      <c r="B299" s="66"/>
      <c r="D299" s="12" t="s">
        <v>22</v>
      </c>
      <c r="E299" s="63" t="s">
        <v>13</v>
      </c>
      <c r="F299" s="69" t="s">
        <v>68</v>
      </c>
      <c r="H299" s="68">
        <v>2512.67</v>
      </c>
      <c r="I299" s="67"/>
      <c r="L299" s="66"/>
      <c r="M299" s="65"/>
      <c r="T299" s="64"/>
      <c r="AT299" s="63" t="s">
        <v>22</v>
      </c>
      <c r="AU299" s="63" t="s">
        <v>0</v>
      </c>
      <c r="AV299" s="62" t="s">
        <v>8</v>
      </c>
      <c r="AW299" s="62" t="s">
        <v>21</v>
      </c>
      <c r="AX299" s="62" t="s">
        <v>9</v>
      </c>
      <c r="AY299" s="63" t="s">
        <v>10</v>
      </c>
    </row>
    <row r="300" spans="2:65" s="2" customFormat="1" ht="24.2" customHeight="1" x14ac:dyDescent="0.25">
      <c r="B300" s="3"/>
      <c r="C300" s="31" t="s">
        <v>250</v>
      </c>
      <c r="D300" s="31" t="s">
        <v>11</v>
      </c>
      <c r="E300" s="30" t="s">
        <v>249</v>
      </c>
      <c r="F300" s="29" t="s">
        <v>248</v>
      </c>
      <c r="G300" s="28" t="s">
        <v>43</v>
      </c>
      <c r="H300" s="27">
        <v>1082.9000000000001</v>
      </c>
      <c r="I300" s="26"/>
      <c r="J300" s="25">
        <f>ROUND(I300*H300,2)</f>
        <v>0</v>
      </c>
      <c r="K300" s="24"/>
      <c r="L300" s="3"/>
      <c r="M300" s="23" t="s">
        <v>13</v>
      </c>
      <c r="N300" s="22" t="s">
        <v>12</v>
      </c>
      <c r="P300" s="21">
        <f>O300*H300</f>
        <v>0</v>
      </c>
      <c r="Q300" s="21">
        <v>0.27843639999999997</v>
      </c>
      <c r="R300" s="21">
        <f>Q300*H300</f>
        <v>301.51877755999999</v>
      </c>
      <c r="S300" s="21">
        <v>0</v>
      </c>
      <c r="T300" s="20">
        <f>S300*H300</f>
        <v>0</v>
      </c>
      <c r="AR300" s="18" t="s">
        <v>8</v>
      </c>
      <c r="AT300" s="18" t="s">
        <v>11</v>
      </c>
      <c r="AU300" s="18" t="s">
        <v>0</v>
      </c>
      <c r="AY300" s="6" t="s">
        <v>10</v>
      </c>
      <c r="BE300" s="19">
        <f>IF(N300="základní",J300,0)</f>
        <v>0</v>
      </c>
      <c r="BF300" s="19">
        <f>IF(N300="snížená",J300,0)</f>
        <v>0</v>
      </c>
      <c r="BG300" s="19">
        <f>IF(N300="zákl. přenesená",J300,0)</f>
        <v>0</v>
      </c>
      <c r="BH300" s="19">
        <f>IF(N300="sníž. přenesená",J300,0)</f>
        <v>0</v>
      </c>
      <c r="BI300" s="19">
        <f>IF(N300="nulová",J300,0)</f>
        <v>0</v>
      </c>
      <c r="BJ300" s="6" t="s">
        <v>9</v>
      </c>
      <c r="BK300" s="19">
        <f>ROUND(I300*H300,2)</f>
        <v>0</v>
      </c>
      <c r="BL300" s="6" t="s">
        <v>8</v>
      </c>
      <c r="BM300" s="18" t="s">
        <v>247</v>
      </c>
    </row>
    <row r="301" spans="2:65" s="2" customFormat="1" ht="19.5" x14ac:dyDescent="0.25">
      <c r="B301" s="3"/>
      <c r="D301" s="12" t="s">
        <v>5</v>
      </c>
      <c r="F301" s="17" t="s">
        <v>246</v>
      </c>
      <c r="I301" s="10"/>
      <c r="L301" s="3"/>
      <c r="M301" s="14"/>
      <c r="T301" s="13"/>
      <c r="AT301" s="6" t="s">
        <v>5</v>
      </c>
      <c r="AU301" s="6" t="s">
        <v>0</v>
      </c>
    </row>
    <row r="302" spans="2:65" s="2" customFormat="1" x14ac:dyDescent="0.25">
      <c r="B302" s="3"/>
      <c r="D302" s="16" t="s">
        <v>3</v>
      </c>
      <c r="F302" s="15" t="s">
        <v>245</v>
      </c>
      <c r="I302" s="10"/>
      <c r="L302" s="3"/>
      <c r="M302" s="14"/>
      <c r="T302" s="13"/>
      <c r="AT302" s="6" t="s">
        <v>3</v>
      </c>
      <c r="AU302" s="6" t="s">
        <v>0</v>
      </c>
    </row>
    <row r="303" spans="2:65" s="2" customFormat="1" ht="97.5" x14ac:dyDescent="0.25">
      <c r="B303" s="3"/>
      <c r="D303" s="12" t="s">
        <v>1</v>
      </c>
      <c r="F303" s="11" t="s">
        <v>244</v>
      </c>
      <c r="I303" s="10"/>
      <c r="L303" s="3"/>
      <c r="M303" s="14"/>
      <c r="T303" s="13"/>
      <c r="AT303" s="6" t="s">
        <v>1</v>
      </c>
      <c r="AU303" s="6" t="s">
        <v>0</v>
      </c>
    </row>
    <row r="304" spans="2:65" s="43" customFormat="1" x14ac:dyDescent="0.25">
      <c r="B304" s="47"/>
      <c r="D304" s="12" t="s">
        <v>22</v>
      </c>
      <c r="E304" s="44" t="s">
        <v>13</v>
      </c>
      <c r="F304" s="50" t="s">
        <v>243</v>
      </c>
      <c r="H304" s="49">
        <v>1082.9000000000001</v>
      </c>
      <c r="I304" s="48"/>
      <c r="L304" s="47"/>
      <c r="M304" s="46"/>
      <c r="T304" s="45"/>
      <c r="AT304" s="44" t="s">
        <v>22</v>
      </c>
      <c r="AU304" s="44" t="s">
        <v>0</v>
      </c>
      <c r="AV304" s="43" t="s">
        <v>0</v>
      </c>
      <c r="AW304" s="43" t="s">
        <v>21</v>
      </c>
      <c r="AX304" s="43" t="s">
        <v>9</v>
      </c>
      <c r="AY304" s="44" t="s">
        <v>10</v>
      </c>
    </row>
    <row r="305" spans="2:65" s="2" customFormat="1" ht="16.5" customHeight="1" x14ac:dyDescent="0.25">
      <c r="B305" s="3"/>
      <c r="C305" s="31" t="s">
        <v>242</v>
      </c>
      <c r="D305" s="31" t="s">
        <v>11</v>
      </c>
      <c r="E305" s="30" t="s">
        <v>241</v>
      </c>
      <c r="F305" s="29" t="s">
        <v>240</v>
      </c>
      <c r="G305" s="28" t="s">
        <v>74</v>
      </c>
      <c r="H305" s="27">
        <v>5780.16</v>
      </c>
      <c r="I305" s="26"/>
      <c r="J305" s="25">
        <f>ROUND(I305*H305,2)</f>
        <v>0</v>
      </c>
      <c r="K305" s="24"/>
      <c r="L305" s="3"/>
      <c r="M305" s="23" t="s">
        <v>13</v>
      </c>
      <c r="N305" s="22" t="s">
        <v>12</v>
      </c>
      <c r="P305" s="21">
        <f>O305*H305</f>
        <v>0</v>
      </c>
      <c r="Q305" s="21">
        <v>1.3750000000000001E-4</v>
      </c>
      <c r="R305" s="21">
        <f>Q305*H305</f>
        <v>0.79477200000000003</v>
      </c>
      <c r="S305" s="21">
        <v>0</v>
      </c>
      <c r="T305" s="20">
        <f>S305*H305</f>
        <v>0</v>
      </c>
      <c r="AR305" s="18" t="s">
        <v>8</v>
      </c>
      <c r="AT305" s="18" t="s">
        <v>11</v>
      </c>
      <c r="AU305" s="18" t="s">
        <v>0</v>
      </c>
      <c r="AY305" s="6" t="s">
        <v>10</v>
      </c>
      <c r="BE305" s="19">
        <f>IF(N305="základní",J305,0)</f>
        <v>0</v>
      </c>
      <c r="BF305" s="19">
        <f>IF(N305="snížená",J305,0)</f>
        <v>0</v>
      </c>
      <c r="BG305" s="19">
        <f>IF(N305="zákl. přenesená",J305,0)</f>
        <v>0</v>
      </c>
      <c r="BH305" s="19">
        <f>IF(N305="sníž. přenesená",J305,0)</f>
        <v>0</v>
      </c>
      <c r="BI305" s="19">
        <f>IF(N305="nulová",J305,0)</f>
        <v>0</v>
      </c>
      <c r="BJ305" s="6" t="s">
        <v>9</v>
      </c>
      <c r="BK305" s="19">
        <f>ROUND(I305*H305,2)</f>
        <v>0</v>
      </c>
      <c r="BL305" s="6" t="s">
        <v>8</v>
      </c>
      <c r="BM305" s="18" t="s">
        <v>239</v>
      </c>
    </row>
    <row r="306" spans="2:65" s="2" customFormat="1" ht="19.5" x14ac:dyDescent="0.25">
      <c r="B306" s="3"/>
      <c r="D306" s="12" t="s">
        <v>5</v>
      </c>
      <c r="F306" s="17" t="s">
        <v>238</v>
      </c>
      <c r="I306" s="10"/>
      <c r="L306" s="3"/>
      <c r="M306" s="14"/>
      <c r="T306" s="13"/>
      <c r="AT306" s="6" t="s">
        <v>5</v>
      </c>
      <c r="AU306" s="6" t="s">
        <v>0</v>
      </c>
    </row>
    <row r="307" spans="2:65" s="2" customFormat="1" x14ac:dyDescent="0.25">
      <c r="B307" s="3"/>
      <c r="D307" s="16" t="s">
        <v>3</v>
      </c>
      <c r="F307" s="15" t="s">
        <v>237</v>
      </c>
      <c r="I307" s="10"/>
      <c r="L307" s="3"/>
      <c r="M307" s="14"/>
      <c r="T307" s="13"/>
      <c r="AT307" s="6" t="s">
        <v>3</v>
      </c>
      <c r="AU307" s="6" t="s">
        <v>0</v>
      </c>
    </row>
    <row r="308" spans="2:65" s="2" customFormat="1" ht="68.25" x14ac:dyDescent="0.25">
      <c r="B308" s="3"/>
      <c r="D308" s="12" t="s">
        <v>1</v>
      </c>
      <c r="F308" s="11" t="s">
        <v>236</v>
      </c>
      <c r="I308" s="10"/>
      <c r="L308" s="3"/>
      <c r="M308" s="14"/>
      <c r="T308" s="13"/>
      <c r="AT308" s="6" t="s">
        <v>1</v>
      </c>
      <c r="AU308" s="6" t="s">
        <v>0</v>
      </c>
    </row>
    <row r="309" spans="2:65" s="43" customFormat="1" x14ac:dyDescent="0.25">
      <c r="B309" s="47"/>
      <c r="D309" s="12" t="s">
        <v>22</v>
      </c>
      <c r="E309" s="44" t="s">
        <v>13</v>
      </c>
      <c r="F309" s="50" t="s">
        <v>235</v>
      </c>
      <c r="H309" s="49">
        <v>5780.16</v>
      </c>
      <c r="I309" s="48"/>
      <c r="L309" s="47"/>
      <c r="M309" s="46"/>
      <c r="T309" s="45"/>
      <c r="AT309" s="44" t="s">
        <v>22</v>
      </c>
      <c r="AU309" s="44" t="s">
        <v>0</v>
      </c>
      <c r="AV309" s="43" t="s">
        <v>0</v>
      </c>
      <c r="AW309" s="43" t="s">
        <v>21</v>
      </c>
      <c r="AX309" s="43" t="s">
        <v>69</v>
      </c>
      <c r="AY309" s="44" t="s">
        <v>10</v>
      </c>
    </row>
    <row r="310" spans="2:65" s="62" customFormat="1" x14ac:dyDescent="0.25">
      <c r="B310" s="66"/>
      <c r="D310" s="12" t="s">
        <v>22</v>
      </c>
      <c r="E310" s="63" t="s">
        <v>13</v>
      </c>
      <c r="F310" s="69" t="s">
        <v>68</v>
      </c>
      <c r="H310" s="68">
        <v>5780.16</v>
      </c>
      <c r="I310" s="67"/>
      <c r="L310" s="66"/>
      <c r="M310" s="65"/>
      <c r="T310" s="64"/>
      <c r="AT310" s="63" t="s">
        <v>22</v>
      </c>
      <c r="AU310" s="63" t="s">
        <v>0</v>
      </c>
      <c r="AV310" s="62" t="s">
        <v>8</v>
      </c>
      <c r="AW310" s="62" t="s">
        <v>21</v>
      </c>
      <c r="AX310" s="62" t="s">
        <v>9</v>
      </c>
      <c r="AY310" s="63" t="s">
        <v>10</v>
      </c>
    </row>
    <row r="311" spans="2:65" s="2" customFormat="1" ht="16.5" customHeight="1" x14ac:dyDescent="0.25">
      <c r="B311" s="3"/>
      <c r="C311" s="61" t="s">
        <v>234</v>
      </c>
      <c r="D311" s="61" t="s">
        <v>49</v>
      </c>
      <c r="E311" s="60" t="s">
        <v>233</v>
      </c>
      <c r="F311" s="59" t="s">
        <v>231</v>
      </c>
      <c r="G311" s="58" t="s">
        <v>74</v>
      </c>
      <c r="H311" s="57">
        <v>14173.848</v>
      </c>
      <c r="I311" s="56"/>
      <c r="J311" s="55">
        <f>ROUND(I311*H311,2)</f>
        <v>0</v>
      </c>
      <c r="K311" s="54"/>
      <c r="L311" s="53"/>
      <c r="M311" s="52" t="s">
        <v>13</v>
      </c>
      <c r="N311" s="51" t="s">
        <v>12</v>
      </c>
      <c r="P311" s="21">
        <f>O311*H311</f>
        <v>0</v>
      </c>
      <c r="Q311" s="21">
        <v>5.0000000000000001E-4</v>
      </c>
      <c r="R311" s="21">
        <f>Q311*H311</f>
        <v>7.0869239999999998</v>
      </c>
      <c r="S311" s="21">
        <v>0</v>
      </c>
      <c r="T311" s="20">
        <f>S311*H311</f>
        <v>0</v>
      </c>
      <c r="AR311" s="18" t="s">
        <v>50</v>
      </c>
      <c r="AT311" s="18" t="s">
        <v>49</v>
      </c>
      <c r="AU311" s="18" t="s">
        <v>0</v>
      </c>
      <c r="AY311" s="6" t="s">
        <v>10</v>
      </c>
      <c r="BE311" s="19">
        <f>IF(N311="základní",J311,0)</f>
        <v>0</v>
      </c>
      <c r="BF311" s="19">
        <f>IF(N311="snížená",J311,0)</f>
        <v>0</v>
      </c>
      <c r="BG311" s="19">
        <f>IF(N311="zákl. přenesená",J311,0)</f>
        <v>0</v>
      </c>
      <c r="BH311" s="19">
        <f>IF(N311="sníž. přenesená",J311,0)</f>
        <v>0</v>
      </c>
      <c r="BI311" s="19">
        <f>IF(N311="nulová",J311,0)</f>
        <v>0</v>
      </c>
      <c r="BJ311" s="6" t="s">
        <v>9</v>
      </c>
      <c r="BK311" s="19">
        <f>ROUND(I311*H311,2)</f>
        <v>0</v>
      </c>
      <c r="BL311" s="6" t="s">
        <v>8</v>
      </c>
      <c r="BM311" s="18" t="s">
        <v>232</v>
      </c>
    </row>
    <row r="312" spans="2:65" s="2" customFormat="1" x14ac:dyDescent="0.25">
      <c r="B312" s="3"/>
      <c r="D312" s="12" t="s">
        <v>5</v>
      </c>
      <c r="F312" s="17" t="s">
        <v>231</v>
      </c>
      <c r="I312" s="10"/>
      <c r="L312" s="3"/>
      <c r="M312" s="14"/>
      <c r="T312" s="13"/>
      <c r="AT312" s="6" t="s">
        <v>5</v>
      </c>
      <c r="AU312" s="6" t="s">
        <v>0</v>
      </c>
    </row>
    <row r="313" spans="2:65" s="43" customFormat="1" x14ac:dyDescent="0.25">
      <c r="B313" s="47"/>
      <c r="D313" s="12" t="s">
        <v>22</v>
      </c>
      <c r="F313" s="50" t="s">
        <v>230</v>
      </c>
      <c r="H313" s="49">
        <v>14173.848</v>
      </c>
      <c r="I313" s="48"/>
      <c r="L313" s="47"/>
      <c r="M313" s="46"/>
      <c r="T313" s="45"/>
      <c r="AT313" s="44" t="s">
        <v>22</v>
      </c>
      <c r="AU313" s="44" t="s">
        <v>0</v>
      </c>
      <c r="AV313" s="43" t="s">
        <v>0</v>
      </c>
      <c r="AW313" s="43" t="s">
        <v>87</v>
      </c>
      <c r="AX313" s="43" t="s">
        <v>9</v>
      </c>
      <c r="AY313" s="44" t="s">
        <v>10</v>
      </c>
    </row>
    <row r="314" spans="2:65" s="2" customFormat="1" ht="16.5" customHeight="1" x14ac:dyDescent="0.25">
      <c r="B314" s="3"/>
      <c r="C314" s="31" t="s">
        <v>229</v>
      </c>
      <c r="D314" s="31" t="s">
        <v>11</v>
      </c>
      <c r="E314" s="30" t="s">
        <v>228</v>
      </c>
      <c r="F314" s="29" t="s">
        <v>227</v>
      </c>
      <c r="G314" s="28" t="s">
        <v>83</v>
      </c>
      <c r="H314" s="27">
        <v>11.194000000000001</v>
      </c>
      <c r="I314" s="26"/>
      <c r="J314" s="25">
        <f>ROUND(I314*H314,2)</f>
        <v>0</v>
      </c>
      <c r="K314" s="24"/>
      <c r="L314" s="3"/>
      <c r="M314" s="23" t="s">
        <v>13</v>
      </c>
      <c r="N314" s="22" t="s">
        <v>12</v>
      </c>
      <c r="P314" s="21">
        <f>O314*H314</f>
        <v>0</v>
      </c>
      <c r="Q314" s="21">
        <v>2.550538</v>
      </c>
      <c r="R314" s="21">
        <f>Q314*H314</f>
        <v>28.550722372000003</v>
      </c>
      <c r="S314" s="21">
        <v>0</v>
      </c>
      <c r="T314" s="20">
        <f>S314*H314</f>
        <v>0</v>
      </c>
      <c r="AR314" s="18" t="s">
        <v>8</v>
      </c>
      <c r="AT314" s="18" t="s">
        <v>11</v>
      </c>
      <c r="AU314" s="18" t="s">
        <v>0</v>
      </c>
      <c r="AY314" s="6" t="s">
        <v>10</v>
      </c>
      <c r="BE314" s="19">
        <f>IF(N314="základní",J314,0)</f>
        <v>0</v>
      </c>
      <c r="BF314" s="19">
        <f>IF(N314="snížená",J314,0)</f>
        <v>0</v>
      </c>
      <c r="BG314" s="19">
        <f>IF(N314="zákl. přenesená",J314,0)</f>
        <v>0</v>
      </c>
      <c r="BH314" s="19">
        <f>IF(N314="sníž. přenesená",J314,0)</f>
        <v>0</v>
      </c>
      <c r="BI314" s="19">
        <f>IF(N314="nulová",J314,0)</f>
        <v>0</v>
      </c>
      <c r="BJ314" s="6" t="s">
        <v>9</v>
      </c>
      <c r="BK314" s="19">
        <f>ROUND(I314*H314,2)</f>
        <v>0</v>
      </c>
      <c r="BL314" s="6" t="s">
        <v>8</v>
      </c>
      <c r="BM314" s="18" t="s">
        <v>226</v>
      </c>
    </row>
    <row r="315" spans="2:65" s="2" customFormat="1" x14ac:dyDescent="0.25">
      <c r="B315" s="3"/>
      <c r="D315" s="12" t="s">
        <v>5</v>
      </c>
      <c r="F315" s="17" t="s">
        <v>225</v>
      </c>
      <c r="I315" s="10"/>
      <c r="L315" s="3"/>
      <c r="M315" s="14"/>
      <c r="T315" s="13"/>
      <c r="AT315" s="6" t="s">
        <v>5</v>
      </c>
      <c r="AU315" s="6" t="s">
        <v>0</v>
      </c>
    </row>
    <row r="316" spans="2:65" s="2" customFormat="1" x14ac:dyDescent="0.25">
      <c r="B316" s="3"/>
      <c r="D316" s="16" t="s">
        <v>3</v>
      </c>
      <c r="F316" s="15" t="s">
        <v>224</v>
      </c>
      <c r="I316" s="10"/>
      <c r="L316" s="3"/>
      <c r="M316" s="14"/>
      <c r="T316" s="13"/>
      <c r="AT316" s="6" t="s">
        <v>3</v>
      </c>
      <c r="AU316" s="6" t="s">
        <v>0</v>
      </c>
    </row>
    <row r="317" spans="2:65" s="2" customFormat="1" ht="97.5" x14ac:dyDescent="0.25">
      <c r="B317" s="3"/>
      <c r="D317" s="12" t="s">
        <v>1</v>
      </c>
      <c r="F317" s="11" t="s">
        <v>223</v>
      </c>
      <c r="I317" s="10"/>
      <c r="L317" s="3"/>
      <c r="M317" s="14"/>
      <c r="T317" s="13"/>
      <c r="AT317" s="6" t="s">
        <v>1</v>
      </c>
      <c r="AU317" s="6" t="s">
        <v>0</v>
      </c>
    </row>
    <row r="318" spans="2:65" s="43" customFormat="1" x14ac:dyDescent="0.25">
      <c r="B318" s="47"/>
      <c r="D318" s="12" t="s">
        <v>22</v>
      </c>
      <c r="E318" s="44" t="s">
        <v>13</v>
      </c>
      <c r="F318" s="50" t="s">
        <v>222</v>
      </c>
      <c r="H318" s="49">
        <v>8.48</v>
      </c>
      <c r="I318" s="48"/>
      <c r="L318" s="47"/>
      <c r="M318" s="46"/>
      <c r="T318" s="45"/>
      <c r="AT318" s="44" t="s">
        <v>22</v>
      </c>
      <c r="AU318" s="44" t="s">
        <v>0</v>
      </c>
      <c r="AV318" s="43" t="s">
        <v>0</v>
      </c>
      <c r="AW318" s="43" t="s">
        <v>21</v>
      </c>
      <c r="AX318" s="43" t="s">
        <v>69</v>
      </c>
      <c r="AY318" s="44" t="s">
        <v>10</v>
      </c>
    </row>
    <row r="319" spans="2:65" s="43" customFormat="1" x14ac:dyDescent="0.25">
      <c r="B319" s="47"/>
      <c r="D319" s="12" t="s">
        <v>22</v>
      </c>
      <c r="E319" s="44" t="s">
        <v>13</v>
      </c>
      <c r="F319" s="50" t="s">
        <v>221</v>
      </c>
      <c r="H319" s="49">
        <v>2.714</v>
      </c>
      <c r="I319" s="48"/>
      <c r="L319" s="47"/>
      <c r="M319" s="46"/>
      <c r="T319" s="45"/>
      <c r="AT319" s="44" t="s">
        <v>22</v>
      </c>
      <c r="AU319" s="44" t="s">
        <v>0</v>
      </c>
      <c r="AV319" s="43" t="s">
        <v>0</v>
      </c>
      <c r="AW319" s="43" t="s">
        <v>21</v>
      </c>
      <c r="AX319" s="43" t="s">
        <v>69</v>
      </c>
      <c r="AY319" s="44" t="s">
        <v>10</v>
      </c>
    </row>
    <row r="320" spans="2:65" s="62" customFormat="1" x14ac:dyDescent="0.25">
      <c r="B320" s="66"/>
      <c r="D320" s="12" t="s">
        <v>22</v>
      </c>
      <c r="E320" s="63" t="s">
        <v>13</v>
      </c>
      <c r="F320" s="69" t="s">
        <v>68</v>
      </c>
      <c r="H320" s="68">
        <v>11.194000000000001</v>
      </c>
      <c r="I320" s="67"/>
      <c r="L320" s="66"/>
      <c r="M320" s="65"/>
      <c r="T320" s="64"/>
      <c r="AT320" s="63" t="s">
        <v>22</v>
      </c>
      <c r="AU320" s="63" t="s">
        <v>0</v>
      </c>
      <c r="AV320" s="62" t="s">
        <v>8</v>
      </c>
      <c r="AW320" s="62" t="s">
        <v>21</v>
      </c>
      <c r="AX320" s="62" t="s">
        <v>9</v>
      </c>
      <c r="AY320" s="63" t="s">
        <v>10</v>
      </c>
    </row>
    <row r="321" spans="2:65" s="2" customFormat="1" ht="16.5" customHeight="1" x14ac:dyDescent="0.25">
      <c r="B321" s="3"/>
      <c r="C321" s="31" t="s">
        <v>220</v>
      </c>
      <c r="D321" s="31" t="s">
        <v>11</v>
      </c>
      <c r="E321" s="30" t="s">
        <v>219</v>
      </c>
      <c r="F321" s="29" t="s">
        <v>218</v>
      </c>
      <c r="G321" s="28" t="s">
        <v>74</v>
      </c>
      <c r="H321" s="27">
        <v>9.984</v>
      </c>
      <c r="I321" s="26"/>
      <c r="J321" s="25">
        <f>ROUND(I321*H321,2)</f>
        <v>0</v>
      </c>
      <c r="K321" s="24"/>
      <c r="L321" s="3"/>
      <c r="M321" s="23" t="s">
        <v>13</v>
      </c>
      <c r="N321" s="22" t="s">
        <v>12</v>
      </c>
      <c r="P321" s="21">
        <f>O321*H321</f>
        <v>0</v>
      </c>
      <c r="Q321" s="21">
        <v>1.2979999999999999E-3</v>
      </c>
      <c r="R321" s="21">
        <f>Q321*H321</f>
        <v>1.2959231999999999E-2</v>
      </c>
      <c r="S321" s="21">
        <v>0</v>
      </c>
      <c r="T321" s="20">
        <f>S321*H321</f>
        <v>0</v>
      </c>
      <c r="AR321" s="18" t="s">
        <v>8</v>
      </c>
      <c r="AT321" s="18" t="s">
        <v>11</v>
      </c>
      <c r="AU321" s="18" t="s">
        <v>0</v>
      </c>
      <c r="AY321" s="6" t="s">
        <v>10</v>
      </c>
      <c r="BE321" s="19">
        <f>IF(N321="základní",J321,0)</f>
        <v>0</v>
      </c>
      <c r="BF321" s="19">
        <f>IF(N321="snížená",J321,0)</f>
        <v>0</v>
      </c>
      <c r="BG321" s="19">
        <f>IF(N321="zákl. přenesená",J321,0)</f>
        <v>0</v>
      </c>
      <c r="BH321" s="19">
        <f>IF(N321="sníž. přenesená",J321,0)</f>
        <v>0</v>
      </c>
      <c r="BI321" s="19">
        <f>IF(N321="nulová",J321,0)</f>
        <v>0</v>
      </c>
      <c r="BJ321" s="6" t="s">
        <v>9</v>
      </c>
      <c r="BK321" s="19">
        <f>ROUND(I321*H321,2)</f>
        <v>0</v>
      </c>
      <c r="BL321" s="6" t="s">
        <v>8</v>
      </c>
      <c r="BM321" s="18" t="s">
        <v>217</v>
      </c>
    </row>
    <row r="322" spans="2:65" s="2" customFormat="1" x14ac:dyDescent="0.25">
      <c r="B322" s="3"/>
      <c r="D322" s="12" t="s">
        <v>5</v>
      </c>
      <c r="F322" s="17" t="s">
        <v>216</v>
      </c>
      <c r="I322" s="10"/>
      <c r="L322" s="3"/>
      <c r="M322" s="14"/>
      <c r="T322" s="13"/>
      <c r="AT322" s="6" t="s">
        <v>5</v>
      </c>
      <c r="AU322" s="6" t="s">
        <v>0</v>
      </c>
    </row>
    <row r="323" spans="2:65" s="2" customFormat="1" x14ac:dyDescent="0.25">
      <c r="B323" s="3"/>
      <c r="D323" s="16" t="s">
        <v>3</v>
      </c>
      <c r="F323" s="15" t="s">
        <v>215</v>
      </c>
      <c r="I323" s="10"/>
      <c r="L323" s="3"/>
      <c r="M323" s="14"/>
      <c r="T323" s="13"/>
      <c r="AT323" s="6" t="s">
        <v>3</v>
      </c>
      <c r="AU323" s="6" t="s">
        <v>0</v>
      </c>
    </row>
    <row r="324" spans="2:65" s="2" customFormat="1" ht="87.75" x14ac:dyDescent="0.25">
      <c r="B324" s="3"/>
      <c r="D324" s="12" t="s">
        <v>1</v>
      </c>
      <c r="F324" s="11" t="s">
        <v>200</v>
      </c>
      <c r="I324" s="10"/>
      <c r="L324" s="3"/>
      <c r="M324" s="14"/>
      <c r="T324" s="13"/>
      <c r="AT324" s="6" t="s">
        <v>1</v>
      </c>
      <c r="AU324" s="6" t="s">
        <v>0</v>
      </c>
    </row>
    <row r="325" spans="2:65" s="43" customFormat="1" x14ac:dyDescent="0.25">
      <c r="B325" s="47"/>
      <c r="D325" s="12" t="s">
        <v>22</v>
      </c>
      <c r="E325" s="44" t="s">
        <v>13</v>
      </c>
      <c r="F325" s="50" t="s">
        <v>199</v>
      </c>
      <c r="H325" s="49">
        <v>9.984</v>
      </c>
      <c r="I325" s="48"/>
      <c r="L325" s="47"/>
      <c r="M325" s="46"/>
      <c r="T325" s="45"/>
      <c r="AT325" s="44" t="s">
        <v>22</v>
      </c>
      <c r="AU325" s="44" t="s">
        <v>0</v>
      </c>
      <c r="AV325" s="43" t="s">
        <v>0</v>
      </c>
      <c r="AW325" s="43" t="s">
        <v>21</v>
      </c>
      <c r="AX325" s="43" t="s">
        <v>69</v>
      </c>
      <c r="AY325" s="44" t="s">
        <v>10</v>
      </c>
    </row>
    <row r="326" spans="2:65" s="62" customFormat="1" x14ac:dyDescent="0.25">
      <c r="B326" s="66"/>
      <c r="D326" s="12" t="s">
        <v>22</v>
      </c>
      <c r="E326" s="63" t="s">
        <v>13</v>
      </c>
      <c r="F326" s="69" t="s">
        <v>68</v>
      </c>
      <c r="H326" s="68">
        <v>9.984</v>
      </c>
      <c r="I326" s="67"/>
      <c r="L326" s="66"/>
      <c r="M326" s="65"/>
      <c r="T326" s="64"/>
      <c r="AT326" s="63" t="s">
        <v>22</v>
      </c>
      <c r="AU326" s="63" t="s">
        <v>0</v>
      </c>
      <c r="AV326" s="62" t="s">
        <v>8</v>
      </c>
      <c r="AW326" s="62" t="s">
        <v>21</v>
      </c>
      <c r="AX326" s="62" t="s">
        <v>9</v>
      </c>
      <c r="AY326" s="63" t="s">
        <v>10</v>
      </c>
    </row>
    <row r="327" spans="2:65" s="2" customFormat="1" ht="16.5" customHeight="1" x14ac:dyDescent="0.25">
      <c r="B327" s="3"/>
      <c r="C327" s="31" t="s">
        <v>214</v>
      </c>
      <c r="D327" s="31" t="s">
        <v>11</v>
      </c>
      <c r="E327" s="30" t="s">
        <v>213</v>
      </c>
      <c r="F327" s="29" t="s">
        <v>212</v>
      </c>
      <c r="G327" s="28" t="s">
        <v>14</v>
      </c>
      <c r="H327" s="27">
        <v>1.7909999999999999</v>
      </c>
      <c r="I327" s="26"/>
      <c r="J327" s="25">
        <f>ROUND(I327*H327,2)</f>
        <v>0</v>
      </c>
      <c r="K327" s="24"/>
      <c r="L327" s="3"/>
      <c r="M327" s="23" t="s">
        <v>13</v>
      </c>
      <c r="N327" s="22" t="s">
        <v>12</v>
      </c>
      <c r="P327" s="21">
        <f>O327*H327</f>
        <v>0</v>
      </c>
      <c r="Q327" s="21">
        <v>1.0627727796999999</v>
      </c>
      <c r="R327" s="21">
        <f>Q327*H327</f>
        <v>1.9034260484426999</v>
      </c>
      <c r="S327" s="21">
        <v>0</v>
      </c>
      <c r="T327" s="20">
        <f>S327*H327</f>
        <v>0</v>
      </c>
      <c r="AR327" s="18" t="s">
        <v>8</v>
      </c>
      <c r="AT327" s="18" t="s">
        <v>11</v>
      </c>
      <c r="AU327" s="18" t="s">
        <v>0</v>
      </c>
      <c r="AY327" s="6" t="s">
        <v>10</v>
      </c>
      <c r="BE327" s="19">
        <f>IF(N327="základní",J327,0)</f>
        <v>0</v>
      </c>
      <c r="BF327" s="19">
        <f>IF(N327="snížená",J327,0)</f>
        <v>0</v>
      </c>
      <c r="BG327" s="19">
        <f>IF(N327="zákl. přenesená",J327,0)</f>
        <v>0</v>
      </c>
      <c r="BH327" s="19">
        <f>IF(N327="sníž. přenesená",J327,0)</f>
        <v>0</v>
      </c>
      <c r="BI327" s="19">
        <f>IF(N327="nulová",J327,0)</f>
        <v>0</v>
      </c>
      <c r="BJ327" s="6" t="s">
        <v>9</v>
      </c>
      <c r="BK327" s="19">
        <f>ROUND(I327*H327,2)</f>
        <v>0</v>
      </c>
      <c r="BL327" s="6" t="s">
        <v>8</v>
      </c>
      <c r="BM327" s="18" t="s">
        <v>211</v>
      </c>
    </row>
    <row r="328" spans="2:65" s="2" customFormat="1" x14ac:dyDescent="0.25">
      <c r="B328" s="3"/>
      <c r="D328" s="12" t="s">
        <v>5</v>
      </c>
      <c r="F328" s="17" t="s">
        <v>210</v>
      </c>
      <c r="I328" s="10"/>
      <c r="L328" s="3"/>
      <c r="M328" s="14"/>
      <c r="T328" s="13"/>
      <c r="AT328" s="6" t="s">
        <v>5</v>
      </c>
      <c r="AU328" s="6" t="s">
        <v>0</v>
      </c>
    </row>
    <row r="329" spans="2:65" s="2" customFormat="1" x14ac:dyDescent="0.25">
      <c r="B329" s="3"/>
      <c r="D329" s="16" t="s">
        <v>3</v>
      </c>
      <c r="F329" s="15" t="s">
        <v>209</v>
      </c>
      <c r="I329" s="10"/>
      <c r="L329" s="3"/>
      <c r="M329" s="14"/>
      <c r="T329" s="13"/>
      <c r="AT329" s="6" t="s">
        <v>3</v>
      </c>
      <c r="AU329" s="6" t="s">
        <v>0</v>
      </c>
    </row>
    <row r="330" spans="2:65" s="2" customFormat="1" ht="29.25" x14ac:dyDescent="0.25">
      <c r="B330" s="3"/>
      <c r="D330" s="12" t="s">
        <v>1</v>
      </c>
      <c r="F330" s="11" t="s">
        <v>208</v>
      </c>
      <c r="I330" s="10"/>
      <c r="L330" s="3"/>
      <c r="M330" s="14"/>
      <c r="T330" s="13"/>
      <c r="AT330" s="6" t="s">
        <v>1</v>
      </c>
      <c r="AU330" s="6" t="s">
        <v>0</v>
      </c>
    </row>
    <row r="331" spans="2:65" s="43" customFormat="1" x14ac:dyDescent="0.25">
      <c r="B331" s="47"/>
      <c r="D331" s="12" t="s">
        <v>22</v>
      </c>
      <c r="E331" s="44" t="s">
        <v>13</v>
      </c>
      <c r="F331" s="50" t="s">
        <v>207</v>
      </c>
      <c r="H331" s="49">
        <v>1.7909999999999999</v>
      </c>
      <c r="I331" s="48"/>
      <c r="L331" s="47"/>
      <c r="M331" s="46"/>
      <c r="T331" s="45"/>
      <c r="AT331" s="44" t="s">
        <v>22</v>
      </c>
      <c r="AU331" s="44" t="s">
        <v>0</v>
      </c>
      <c r="AV331" s="43" t="s">
        <v>0</v>
      </c>
      <c r="AW331" s="43" t="s">
        <v>21</v>
      </c>
      <c r="AX331" s="43" t="s">
        <v>9</v>
      </c>
      <c r="AY331" s="44" t="s">
        <v>10</v>
      </c>
    </row>
    <row r="332" spans="2:65" s="2" customFormat="1" ht="16.5" customHeight="1" x14ac:dyDescent="0.25">
      <c r="B332" s="3"/>
      <c r="C332" s="31" t="s">
        <v>206</v>
      </c>
      <c r="D332" s="31" t="s">
        <v>11</v>
      </c>
      <c r="E332" s="30" t="s">
        <v>205</v>
      </c>
      <c r="F332" s="29" t="s">
        <v>204</v>
      </c>
      <c r="G332" s="28" t="s">
        <v>74</v>
      </c>
      <c r="H332" s="27">
        <v>9.984</v>
      </c>
      <c r="I332" s="26"/>
      <c r="J332" s="25">
        <f>ROUND(I332*H332,2)</f>
        <v>0</v>
      </c>
      <c r="K332" s="24"/>
      <c r="L332" s="3"/>
      <c r="M332" s="23" t="s">
        <v>13</v>
      </c>
      <c r="N332" s="22" t="s">
        <v>12</v>
      </c>
      <c r="P332" s="21">
        <f>O332*H332</f>
        <v>0</v>
      </c>
      <c r="Q332" s="21">
        <v>3.6000000000000001E-5</v>
      </c>
      <c r="R332" s="21">
        <f>Q332*H332</f>
        <v>3.5942400000000001E-4</v>
      </c>
      <c r="S332" s="21">
        <v>0</v>
      </c>
      <c r="T332" s="20">
        <f>S332*H332</f>
        <v>0</v>
      </c>
      <c r="AR332" s="18" t="s">
        <v>8</v>
      </c>
      <c r="AT332" s="18" t="s">
        <v>11</v>
      </c>
      <c r="AU332" s="18" t="s">
        <v>0</v>
      </c>
      <c r="AY332" s="6" t="s">
        <v>10</v>
      </c>
      <c r="BE332" s="19">
        <f>IF(N332="základní",J332,0)</f>
        <v>0</v>
      </c>
      <c r="BF332" s="19">
        <f>IF(N332="snížená",J332,0)</f>
        <v>0</v>
      </c>
      <c r="BG332" s="19">
        <f>IF(N332="zákl. přenesená",J332,0)</f>
        <v>0</v>
      </c>
      <c r="BH332" s="19">
        <f>IF(N332="sníž. přenesená",J332,0)</f>
        <v>0</v>
      </c>
      <c r="BI332" s="19">
        <f>IF(N332="nulová",J332,0)</f>
        <v>0</v>
      </c>
      <c r="BJ332" s="6" t="s">
        <v>9</v>
      </c>
      <c r="BK332" s="19">
        <f>ROUND(I332*H332,2)</f>
        <v>0</v>
      </c>
      <c r="BL332" s="6" t="s">
        <v>8</v>
      </c>
      <c r="BM332" s="18" t="s">
        <v>203</v>
      </c>
    </row>
    <row r="333" spans="2:65" s="2" customFormat="1" x14ac:dyDescent="0.25">
      <c r="B333" s="3"/>
      <c r="D333" s="12" t="s">
        <v>5</v>
      </c>
      <c r="F333" s="17" t="s">
        <v>202</v>
      </c>
      <c r="I333" s="10"/>
      <c r="L333" s="3"/>
      <c r="M333" s="14"/>
      <c r="T333" s="13"/>
      <c r="AT333" s="6" t="s">
        <v>5</v>
      </c>
      <c r="AU333" s="6" t="s">
        <v>0</v>
      </c>
    </row>
    <row r="334" spans="2:65" s="2" customFormat="1" x14ac:dyDescent="0.25">
      <c r="B334" s="3"/>
      <c r="D334" s="16" t="s">
        <v>3</v>
      </c>
      <c r="F334" s="15" t="s">
        <v>201</v>
      </c>
      <c r="I334" s="10"/>
      <c r="L334" s="3"/>
      <c r="M334" s="14"/>
      <c r="T334" s="13"/>
      <c r="AT334" s="6" t="s">
        <v>3</v>
      </c>
      <c r="AU334" s="6" t="s">
        <v>0</v>
      </c>
    </row>
    <row r="335" spans="2:65" s="2" customFormat="1" ht="87.75" x14ac:dyDescent="0.25">
      <c r="B335" s="3"/>
      <c r="D335" s="12" t="s">
        <v>1</v>
      </c>
      <c r="F335" s="11" t="s">
        <v>200</v>
      </c>
      <c r="I335" s="10"/>
      <c r="L335" s="3"/>
      <c r="M335" s="14"/>
      <c r="T335" s="13"/>
      <c r="AT335" s="6" t="s">
        <v>1</v>
      </c>
      <c r="AU335" s="6" t="s">
        <v>0</v>
      </c>
    </row>
    <row r="336" spans="2:65" s="43" customFormat="1" x14ac:dyDescent="0.25">
      <c r="B336" s="47"/>
      <c r="D336" s="12" t="s">
        <v>22</v>
      </c>
      <c r="E336" s="44" t="s">
        <v>13</v>
      </c>
      <c r="F336" s="50" t="s">
        <v>199</v>
      </c>
      <c r="H336" s="49">
        <v>9.984</v>
      </c>
      <c r="I336" s="48"/>
      <c r="L336" s="47"/>
      <c r="M336" s="46"/>
      <c r="T336" s="45"/>
      <c r="AT336" s="44" t="s">
        <v>22</v>
      </c>
      <c r="AU336" s="44" t="s">
        <v>0</v>
      </c>
      <c r="AV336" s="43" t="s">
        <v>0</v>
      </c>
      <c r="AW336" s="43" t="s">
        <v>21</v>
      </c>
      <c r="AX336" s="43" t="s">
        <v>69</v>
      </c>
      <c r="AY336" s="44" t="s">
        <v>10</v>
      </c>
    </row>
    <row r="337" spans="2:65" s="62" customFormat="1" x14ac:dyDescent="0.25">
      <c r="B337" s="66"/>
      <c r="D337" s="12" t="s">
        <v>22</v>
      </c>
      <c r="E337" s="63" t="s">
        <v>13</v>
      </c>
      <c r="F337" s="69" t="s">
        <v>68</v>
      </c>
      <c r="H337" s="68">
        <v>9.984</v>
      </c>
      <c r="I337" s="67"/>
      <c r="L337" s="66"/>
      <c r="M337" s="65"/>
      <c r="T337" s="64"/>
      <c r="AT337" s="63" t="s">
        <v>22</v>
      </c>
      <c r="AU337" s="63" t="s">
        <v>0</v>
      </c>
      <c r="AV337" s="62" t="s">
        <v>8</v>
      </c>
      <c r="AW337" s="62" t="s">
        <v>21</v>
      </c>
      <c r="AX337" s="62" t="s">
        <v>9</v>
      </c>
      <c r="AY337" s="63" t="s">
        <v>10</v>
      </c>
    </row>
    <row r="338" spans="2:65" s="32" customFormat="1" ht="22.9" customHeight="1" x14ac:dyDescent="0.2">
      <c r="B338" s="39"/>
      <c r="D338" s="34" t="s">
        <v>18</v>
      </c>
      <c r="E338" s="42" t="s">
        <v>198</v>
      </c>
      <c r="F338" s="42" t="s">
        <v>197</v>
      </c>
      <c r="I338" s="41"/>
      <c r="J338" s="40">
        <f>BK338</f>
        <v>0</v>
      </c>
      <c r="L338" s="39"/>
      <c r="M338" s="38"/>
      <c r="P338" s="37">
        <f>SUM(P339:P344)</f>
        <v>0</v>
      </c>
      <c r="R338" s="37">
        <f>SUM(R339:R344)</f>
        <v>11.243484</v>
      </c>
      <c r="T338" s="36">
        <f>SUM(T339:T344)</f>
        <v>0</v>
      </c>
      <c r="AR338" s="34" t="s">
        <v>9</v>
      </c>
      <c r="AT338" s="35" t="s">
        <v>18</v>
      </c>
      <c r="AU338" s="35" t="s">
        <v>9</v>
      </c>
      <c r="AY338" s="34" t="s">
        <v>10</v>
      </c>
      <c r="BK338" s="33">
        <f>SUM(BK339:BK344)</f>
        <v>0</v>
      </c>
    </row>
    <row r="339" spans="2:65" s="2" customFormat="1" ht="16.5" customHeight="1" x14ac:dyDescent="0.25">
      <c r="B339" s="3"/>
      <c r="C339" s="31" t="s">
        <v>196</v>
      </c>
      <c r="D339" s="31" t="s">
        <v>11</v>
      </c>
      <c r="E339" s="30" t="s">
        <v>195</v>
      </c>
      <c r="F339" s="29" t="s">
        <v>194</v>
      </c>
      <c r="G339" s="28" t="s">
        <v>83</v>
      </c>
      <c r="H339" s="27">
        <v>4.2</v>
      </c>
      <c r="I339" s="26"/>
      <c r="J339" s="25">
        <f>ROUND(I339*H339,2)</f>
        <v>0</v>
      </c>
      <c r="K339" s="24"/>
      <c r="L339" s="3"/>
      <c r="M339" s="23" t="s">
        <v>13</v>
      </c>
      <c r="N339" s="22" t="s">
        <v>12</v>
      </c>
      <c r="P339" s="21">
        <f>O339*H339</f>
        <v>0</v>
      </c>
      <c r="Q339" s="21">
        <v>2.6770200000000002</v>
      </c>
      <c r="R339" s="21">
        <f>Q339*H339</f>
        <v>11.243484</v>
      </c>
      <c r="S339" s="21">
        <v>0</v>
      </c>
      <c r="T339" s="20">
        <f>S339*H339</f>
        <v>0</v>
      </c>
      <c r="AR339" s="18" t="s">
        <v>8</v>
      </c>
      <c r="AT339" s="18" t="s">
        <v>11</v>
      </c>
      <c r="AU339" s="18" t="s">
        <v>0</v>
      </c>
      <c r="AY339" s="6" t="s">
        <v>10</v>
      </c>
      <c r="BE339" s="19">
        <f>IF(N339="základní",J339,0)</f>
        <v>0</v>
      </c>
      <c r="BF339" s="19">
        <f>IF(N339="snížená",J339,0)</f>
        <v>0</v>
      </c>
      <c r="BG339" s="19">
        <f>IF(N339="zákl. přenesená",J339,0)</f>
        <v>0</v>
      </c>
      <c r="BH339" s="19">
        <f>IF(N339="sníž. přenesená",J339,0)</f>
        <v>0</v>
      </c>
      <c r="BI339" s="19">
        <f>IF(N339="nulová",J339,0)</f>
        <v>0</v>
      </c>
      <c r="BJ339" s="6" t="s">
        <v>9</v>
      </c>
      <c r="BK339" s="19">
        <f>ROUND(I339*H339,2)</f>
        <v>0</v>
      </c>
      <c r="BL339" s="6" t="s">
        <v>8</v>
      </c>
      <c r="BM339" s="18" t="s">
        <v>193</v>
      </c>
    </row>
    <row r="340" spans="2:65" s="2" customFormat="1" ht="29.25" x14ac:dyDescent="0.25">
      <c r="B340" s="3"/>
      <c r="D340" s="12" t="s">
        <v>5</v>
      </c>
      <c r="F340" s="17" t="s">
        <v>192</v>
      </c>
      <c r="I340" s="10"/>
      <c r="L340" s="3"/>
      <c r="M340" s="14"/>
      <c r="T340" s="13"/>
      <c r="AT340" s="6" t="s">
        <v>5</v>
      </c>
      <c r="AU340" s="6" t="s">
        <v>0</v>
      </c>
    </row>
    <row r="341" spans="2:65" s="2" customFormat="1" x14ac:dyDescent="0.25">
      <c r="B341" s="3"/>
      <c r="D341" s="16" t="s">
        <v>3</v>
      </c>
      <c r="F341" s="15" t="s">
        <v>191</v>
      </c>
      <c r="I341" s="10"/>
      <c r="L341" s="3"/>
      <c r="M341" s="14"/>
      <c r="T341" s="13"/>
      <c r="AT341" s="6" t="s">
        <v>3</v>
      </c>
      <c r="AU341" s="6" t="s">
        <v>0</v>
      </c>
    </row>
    <row r="342" spans="2:65" s="2" customFormat="1" ht="48.75" x14ac:dyDescent="0.25">
      <c r="B342" s="3"/>
      <c r="D342" s="12" t="s">
        <v>1</v>
      </c>
      <c r="F342" s="11" t="s">
        <v>190</v>
      </c>
      <c r="I342" s="10"/>
      <c r="L342" s="3"/>
      <c r="M342" s="14"/>
      <c r="T342" s="13"/>
      <c r="AT342" s="6" t="s">
        <v>1</v>
      </c>
      <c r="AU342" s="6" t="s">
        <v>0</v>
      </c>
    </row>
    <row r="343" spans="2:65" s="43" customFormat="1" x14ac:dyDescent="0.25">
      <c r="B343" s="47"/>
      <c r="D343" s="12" t="s">
        <v>22</v>
      </c>
      <c r="E343" s="44" t="s">
        <v>13</v>
      </c>
      <c r="F343" s="50" t="s">
        <v>189</v>
      </c>
      <c r="H343" s="49">
        <v>4.2</v>
      </c>
      <c r="I343" s="48"/>
      <c r="L343" s="47"/>
      <c r="M343" s="46"/>
      <c r="T343" s="45"/>
      <c r="AT343" s="44" t="s">
        <v>22</v>
      </c>
      <c r="AU343" s="44" t="s">
        <v>0</v>
      </c>
      <c r="AV343" s="43" t="s">
        <v>0</v>
      </c>
      <c r="AW343" s="43" t="s">
        <v>21</v>
      </c>
      <c r="AX343" s="43" t="s">
        <v>69</v>
      </c>
      <c r="AY343" s="44" t="s">
        <v>10</v>
      </c>
    </row>
    <row r="344" spans="2:65" s="62" customFormat="1" x14ac:dyDescent="0.25">
      <c r="B344" s="66"/>
      <c r="D344" s="12" t="s">
        <v>22</v>
      </c>
      <c r="E344" s="63" t="s">
        <v>13</v>
      </c>
      <c r="F344" s="69" t="s">
        <v>68</v>
      </c>
      <c r="H344" s="68">
        <v>4.2</v>
      </c>
      <c r="I344" s="67"/>
      <c r="L344" s="66"/>
      <c r="M344" s="65"/>
      <c r="T344" s="64"/>
      <c r="AT344" s="63" t="s">
        <v>22</v>
      </c>
      <c r="AU344" s="63" t="s">
        <v>0</v>
      </c>
      <c r="AV344" s="62" t="s">
        <v>8</v>
      </c>
      <c r="AW344" s="62" t="s">
        <v>21</v>
      </c>
      <c r="AX344" s="62" t="s">
        <v>9</v>
      </c>
      <c r="AY344" s="63" t="s">
        <v>10</v>
      </c>
    </row>
    <row r="345" spans="2:65" s="32" customFormat="1" ht="22.9" customHeight="1" x14ac:dyDescent="0.2">
      <c r="B345" s="39"/>
      <c r="D345" s="34" t="s">
        <v>18</v>
      </c>
      <c r="E345" s="42" t="s">
        <v>8</v>
      </c>
      <c r="F345" s="42" t="s">
        <v>188</v>
      </c>
      <c r="I345" s="41"/>
      <c r="J345" s="40">
        <f>BK345</f>
        <v>0</v>
      </c>
      <c r="L345" s="39"/>
      <c r="M345" s="38"/>
      <c r="P345" s="37">
        <f>SUM(P346:P359)</f>
        <v>0</v>
      </c>
      <c r="R345" s="37">
        <f>SUM(R346:R359)</f>
        <v>26.323050600000002</v>
      </c>
      <c r="T345" s="36">
        <f>SUM(T346:T359)</f>
        <v>0</v>
      </c>
      <c r="AR345" s="34" t="s">
        <v>9</v>
      </c>
      <c r="AT345" s="35" t="s">
        <v>18</v>
      </c>
      <c r="AU345" s="35" t="s">
        <v>9</v>
      </c>
      <c r="AY345" s="34" t="s">
        <v>10</v>
      </c>
      <c r="BK345" s="33">
        <f>SUM(BK346:BK359)</f>
        <v>0</v>
      </c>
    </row>
    <row r="346" spans="2:65" s="2" customFormat="1" ht="16.5" customHeight="1" x14ac:dyDescent="0.25">
      <c r="B346" s="3"/>
      <c r="C346" s="31" t="s">
        <v>187</v>
      </c>
      <c r="D346" s="31" t="s">
        <v>11</v>
      </c>
      <c r="E346" s="30" t="s">
        <v>186</v>
      </c>
      <c r="F346" s="29" t="s">
        <v>185</v>
      </c>
      <c r="G346" s="28" t="s">
        <v>74</v>
      </c>
      <c r="H346" s="27">
        <v>11.88</v>
      </c>
      <c r="I346" s="26"/>
      <c r="J346" s="25">
        <f>ROUND(I346*H346,2)</f>
        <v>0</v>
      </c>
      <c r="K346" s="24"/>
      <c r="L346" s="3"/>
      <c r="M346" s="23" t="s">
        <v>13</v>
      </c>
      <c r="N346" s="22" t="s">
        <v>12</v>
      </c>
      <c r="P346" s="21">
        <f>O346*H346</f>
        <v>0</v>
      </c>
      <c r="Q346" s="21">
        <v>0.37174499999999999</v>
      </c>
      <c r="R346" s="21">
        <f>Q346*H346</f>
        <v>4.4163306000000002</v>
      </c>
      <c r="S346" s="21">
        <v>0</v>
      </c>
      <c r="T346" s="20">
        <f>S346*H346</f>
        <v>0</v>
      </c>
      <c r="AR346" s="18" t="s">
        <v>8</v>
      </c>
      <c r="AT346" s="18" t="s">
        <v>11</v>
      </c>
      <c r="AU346" s="18" t="s">
        <v>0</v>
      </c>
      <c r="AY346" s="6" t="s">
        <v>10</v>
      </c>
      <c r="BE346" s="19">
        <f>IF(N346="základní",J346,0)</f>
        <v>0</v>
      </c>
      <c r="BF346" s="19">
        <f>IF(N346="snížená",J346,0)</f>
        <v>0</v>
      </c>
      <c r="BG346" s="19">
        <f>IF(N346="zákl. přenesená",J346,0)</f>
        <v>0</v>
      </c>
      <c r="BH346" s="19">
        <f>IF(N346="sníž. přenesená",J346,0)</f>
        <v>0</v>
      </c>
      <c r="BI346" s="19">
        <f>IF(N346="nulová",J346,0)</f>
        <v>0</v>
      </c>
      <c r="BJ346" s="6" t="s">
        <v>9</v>
      </c>
      <c r="BK346" s="19">
        <f>ROUND(I346*H346,2)</f>
        <v>0</v>
      </c>
      <c r="BL346" s="6" t="s">
        <v>8</v>
      </c>
      <c r="BM346" s="18" t="s">
        <v>184</v>
      </c>
    </row>
    <row r="347" spans="2:65" s="2" customFormat="1" x14ac:dyDescent="0.25">
      <c r="B347" s="3"/>
      <c r="D347" s="12" t="s">
        <v>5</v>
      </c>
      <c r="F347" s="17" t="s">
        <v>183</v>
      </c>
      <c r="I347" s="10"/>
      <c r="L347" s="3"/>
      <c r="M347" s="14"/>
      <c r="T347" s="13"/>
      <c r="AT347" s="6" t="s">
        <v>5</v>
      </c>
      <c r="AU347" s="6" t="s">
        <v>0</v>
      </c>
    </row>
    <row r="348" spans="2:65" s="2" customFormat="1" x14ac:dyDescent="0.25">
      <c r="B348" s="3"/>
      <c r="D348" s="16" t="s">
        <v>3</v>
      </c>
      <c r="F348" s="15" t="s">
        <v>182</v>
      </c>
      <c r="I348" s="10"/>
      <c r="L348" s="3"/>
      <c r="M348" s="14"/>
      <c r="T348" s="13"/>
      <c r="AT348" s="6" t="s">
        <v>3</v>
      </c>
      <c r="AU348" s="6" t="s">
        <v>0</v>
      </c>
    </row>
    <row r="349" spans="2:65" s="43" customFormat="1" x14ac:dyDescent="0.25">
      <c r="B349" s="47"/>
      <c r="D349" s="12" t="s">
        <v>22</v>
      </c>
      <c r="E349" s="44" t="s">
        <v>13</v>
      </c>
      <c r="F349" s="50" t="s">
        <v>181</v>
      </c>
      <c r="H349" s="49">
        <v>11.88</v>
      </c>
      <c r="I349" s="48"/>
      <c r="L349" s="47"/>
      <c r="M349" s="46"/>
      <c r="T349" s="45"/>
      <c r="AT349" s="44" t="s">
        <v>22</v>
      </c>
      <c r="AU349" s="44" t="s">
        <v>0</v>
      </c>
      <c r="AV349" s="43" t="s">
        <v>0</v>
      </c>
      <c r="AW349" s="43" t="s">
        <v>21</v>
      </c>
      <c r="AX349" s="43" t="s">
        <v>69</v>
      </c>
      <c r="AY349" s="44" t="s">
        <v>10</v>
      </c>
    </row>
    <row r="350" spans="2:65" s="62" customFormat="1" x14ac:dyDescent="0.25">
      <c r="B350" s="66"/>
      <c r="D350" s="12" t="s">
        <v>22</v>
      </c>
      <c r="E350" s="63" t="s">
        <v>13</v>
      </c>
      <c r="F350" s="69" t="s">
        <v>68</v>
      </c>
      <c r="H350" s="68">
        <v>11.88</v>
      </c>
      <c r="I350" s="67"/>
      <c r="L350" s="66"/>
      <c r="M350" s="65"/>
      <c r="T350" s="64"/>
      <c r="AT350" s="63" t="s">
        <v>22</v>
      </c>
      <c r="AU350" s="63" t="s">
        <v>0</v>
      </c>
      <c r="AV350" s="62" t="s">
        <v>8</v>
      </c>
      <c r="AW350" s="62" t="s">
        <v>21</v>
      </c>
      <c r="AX350" s="62" t="s">
        <v>9</v>
      </c>
      <c r="AY350" s="63" t="s">
        <v>10</v>
      </c>
    </row>
    <row r="351" spans="2:65" s="2" customFormat="1" ht="16.5" customHeight="1" x14ac:dyDescent="0.25">
      <c r="B351" s="3"/>
      <c r="C351" s="31" t="s">
        <v>180</v>
      </c>
      <c r="D351" s="31" t="s">
        <v>11</v>
      </c>
      <c r="E351" s="30" t="s">
        <v>179</v>
      </c>
      <c r="F351" s="29" t="s">
        <v>178</v>
      </c>
      <c r="G351" s="28" t="s">
        <v>83</v>
      </c>
      <c r="H351" s="27">
        <v>9</v>
      </c>
      <c r="I351" s="26"/>
      <c r="J351" s="25">
        <f>ROUND(I351*H351,2)</f>
        <v>0</v>
      </c>
      <c r="K351" s="24"/>
      <c r="L351" s="3"/>
      <c r="M351" s="23" t="s">
        <v>13</v>
      </c>
      <c r="N351" s="22" t="s">
        <v>12</v>
      </c>
      <c r="P351" s="21">
        <f>O351*H351</f>
        <v>0</v>
      </c>
      <c r="Q351" s="21">
        <v>2.4340799999999998</v>
      </c>
      <c r="R351" s="21">
        <f>Q351*H351</f>
        <v>21.90672</v>
      </c>
      <c r="S351" s="21">
        <v>0</v>
      </c>
      <c r="T351" s="20">
        <f>S351*H351</f>
        <v>0</v>
      </c>
      <c r="AR351" s="18" t="s">
        <v>8</v>
      </c>
      <c r="AT351" s="18" t="s">
        <v>11</v>
      </c>
      <c r="AU351" s="18" t="s">
        <v>0</v>
      </c>
      <c r="AY351" s="6" t="s">
        <v>10</v>
      </c>
      <c r="BE351" s="19">
        <f>IF(N351="základní",J351,0)</f>
        <v>0</v>
      </c>
      <c r="BF351" s="19">
        <f>IF(N351="snížená",J351,0)</f>
        <v>0</v>
      </c>
      <c r="BG351" s="19">
        <f>IF(N351="zákl. přenesená",J351,0)</f>
        <v>0</v>
      </c>
      <c r="BH351" s="19">
        <f>IF(N351="sníž. přenesená",J351,0)</f>
        <v>0</v>
      </c>
      <c r="BI351" s="19">
        <f>IF(N351="nulová",J351,0)</f>
        <v>0</v>
      </c>
      <c r="BJ351" s="6" t="s">
        <v>9</v>
      </c>
      <c r="BK351" s="19">
        <f>ROUND(I351*H351,2)</f>
        <v>0</v>
      </c>
      <c r="BL351" s="6" t="s">
        <v>8</v>
      </c>
      <c r="BM351" s="18" t="s">
        <v>177</v>
      </c>
    </row>
    <row r="352" spans="2:65" s="2" customFormat="1" x14ac:dyDescent="0.25">
      <c r="B352" s="3"/>
      <c r="D352" s="12" t="s">
        <v>5</v>
      </c>
      <c r="F352" s="17" t="s">
        <v>176</v>
      </c>
      <c r="I352" s="10"/>
      <c r="L352" s="3"/>
      <c r="M352" s="14"/>
      <c r="T352" s="13"/>
      <c r="AT352" s="6" t="s">
        <v>5</v>
      </c>
      <c r="AU352" s="6" t="s">
        <v>0</v>
      </c>
    </row>
    <row r="353" spans="2:65" s="2" customFormat="1" x14ac:dyDescent="0.25">
      <c r="B353" s="3"/>
      <c r="D353" s="16" t="s">
        <v>3</v>
      </c>
      <c r="F353" s="15" t="s">
        <v>175</v>
      </c>
      <c r="I353" s="10"/>
      <c r="L353" s="3"/>
      <c r="M353" s="14"/>
      <c r="T353" s="13"/>
      <c r="AT353" s="6" t="s">
        <v>3</v>
      </c>
      <c r="AU353" s="6" t="s">
        <v>0</v>
      </c>
    </row>
    <row r="354" spans="2:65" s="2" customFormat="1" ht="87.75" x14ac:dyDescent="0.25">
      <c r="B354" s="3"/>
      <c r="D354" s="12" t="s">
        <v>1</v>
      </c>
      <c r="F354" s="11" t="s">
        <v>174</v>
      </c>
      <c r="I354" s="10"/>
      <c r="L354" s="3"/>
      <c r="M354" s="14"/>
      <c r="T354" s="13"/>
      <c r="AT354" s="6" t="s">
        <v>1</v>
      </c>
      <c r="AU354" s="6" t="s">
        <v>0</v>
      </c>
    </row>
    <row r="355" spans="2:65" s="43" customFormat="1" x14ac:dyDescent="0.25">
      <c r="B355" s="47"/>
      <c r="D355" s="12" t="s">
        <v>22</v>
      </c>
      <c r="E355" s="44" t="s">
        <v>13</v>
      </c>
      <c r="F355" s="50" t="s">
        <v>167</v>
      </c>
      <c r="H355" s="49">
        <v>9</v>
      </c>
      <c r="I355" s="48"/>
      <c r="L355" s="47"/>
      <c r="M355" s="46"/>
      <c r="T355" s="45"/>
      <c r="AT355" s="44" t="s">
        <v>22</v>
      </c>
      <c r="AU355" s="44" t="s">
        <v>0</v>
      </c>
      <c r="AV355" s="43" t="s">
        <v>0</v>
      </c>
      <c r="AW355" s="43" t="s">
        <v>21</v>
      </c>
      <c r="AX355" s="43" t="s">
        <v>9</v>
      </c>
      <c r="AY355" s="44" t="s">
        <v>10</v>
      </c>
    </row>
    <row r="356" spans="2:65" s="2" customFormat="1" ht="16.5" customHeight="1" x14ac:dyDescent="0.25">
      <c r="B356" s="3"/>
      <c r="C356" s="31" t="s">
        <v>173</v>
      </c>
      <c r="D356" s="31" t="s">
        <v>11</v>
      </c>
      <c r="E356" s="30" t="s">
        <v>172</v>
      </c>
      <c r="F356" s="29" t="s">
        <v>171</v>
      </c>
      <c r="G356" s="28" t="s">
        <v>74</v>
      </c>
      <c r="H356" s="27">
        <v>9</v>
      </c>
      <c r="I356" s="26"/>
      <c r="J356" s="25">
        <f>ROUND(I356*H356,2)</f>
        <v>0</v>
      </c>
      <c r="K356" s="24"/>
      <c r="L356" s="3"/>
      <c r="M356" s="23" t="s">
        <v>13</v>
      </c>
      <c r="N356" s="22" t="s">
        <v>12</v>
      </c>
      <c r="P356" s="21">
        <f>O356*H356</f>
        <v>0</v>
      </c>
      <c r="Q356" s="21">
        <v>0</v>
      </c>
      <c r="R356" s="21">
        <f>Q356*H356</f>
        <v>0</v>
      </c>
      <c r="S356" s="21">
        <v>0</v>
      </c>
      <c r="T356" s="20">
        <f>S356*H356</f>
        <v>0</v>
      </c>
      <c r="AR356" s="18" t="s">
        <v>8</v>
      </c>
      <c r="AT356" s="18" t="s">
        <v>11</v>
      </c>
      <c r="AU356" s="18" t="s">
        <v>0</v>
      </c>
      <c r="AY356" s="6" t="s">
        <v>10</v>
      </c>
      <c r="BE356" s="19">
        <f>IF(N356="základní",J356,0)</f>
        <v>0</v>
      </c>
      <c r="BF356" s="19">
        <f>IF(N356="snížená",J356,0)</f>
        <v>0</v>
      </c>
      <c r="BG356" s="19">
        <f>IF(N356="zákl. přenesená",J356,0)</f>
        <v>0</v>
      </c>
      <c r="BH356" s="19">
        <f>IF(N356="sníž. přenesená",J356,0)</f>
        <v>0</v>
      </c>
      <c r="BI356" s="19">
        <f>IF(N356="nulová",J356,0)</f>
        <v>0</v>
      </c>
      <c r="BJ356" s="6" t="s">
        <v>9</v>
      </c>
      <c r="BK356" s="19">
        <f>ROUND(I356*H356,2)</f>
        <v>0</v>
      </c>
      <c r="BL356" s="6" t="s">
        <v>8</v>
      </c>
      <c r="BM356" s="18" t="s">
        <v>170</v>
      </c>
    </row>
    <row r="357" spans="2:65" s="2" customFormat="1" ht="19.5" x14ac:dyDescent="0.25">
      <c r="B357" s="3"/>
      <c r="D357" s="12" t="s">
        <v>5</v>
      </c>
      <c r="F357" s="17" t="s">
        <v>169</v>
      </c>
      <c r="I357" s="10"/>
      <c r="L357" s="3"/>
      <c r="M357" s="14"/>
      <c r="T357" s="13"/>
      <c r="AT357" s="6" t="s">
        <v>5</v>
      </c>
      <c r="AU357" s="6" t="s">
        <v>0</v>
      </c>
    </row>
    <row r="358" spans="2:65" s="2" customFormat="1" x14ac:dyDescent="0.25">
      <c r="B358" s="3"/>
      <c r="D358" s="16" t="s">
        <v>3</v>
      </c>
      <c r="F358" s="15" t="s">
        <v>168</v>
      </c>
      <c r="I358" s="10"/>
      <c r="L358" s="3"/>
      <c r="M358" s="14"/>
      <c r="T358" s="13"/>
      <c r="AT358" s="6" t="s">
        <v>3</v>
      </c>
      <c r="AU358" s="6" t="s">
        <v>0</v>
      </c>
    </row>
    <row r="359" spans="2:65" s="43" customFormat="1" x14ac:dyDescent="0.25">
      <c r="B359" s="47"/>
      <c r="D359" s="12" t="s">
        <v>22</v>
      </c>
      <c r="E359" s="44" t="s">
        <v>13</v>
      </c>
      <c r="F359" s="50" t="s">
        <v>167</v>
      </c>
      <c r="H359" s="49">
        <v>9</v>
      </c>
      <c r="I359" s="48"/>
      <c r="L359" s="47"/>
      <c r="M359" s="46"/>
      <c r="T359" s="45"/>
      <c r="AT359" s="44" t="s">
        <v>22</v>
      </c>
      <c r="AU359" s="44" t="s">
        <v>0</v>
      </c>
      <c r="AV359" s="43" t="s">
        <v>0</v>
      </c>
      <c r="AW359" s="43" t="s">
        <v>21</v>
      </c>
      <c r="AX359" s="43" t="s">
        <v>9</v>
      </c>
      <c r="AY359" s="44" t="s">
        <v>10</v>
      </c>
    </row>
    <row r="360" spans="2:65" s="32" customFormat="1" ht="22.9" customHeight="1" x14ac:dyDescent="0.2">
      <c r="B360" s="39"/>
      <c r="D360" s="34" t="s">
        <v>18</v>
      </c>
      <c r="E360" s="42" t="s">
        <v>166</v>
      </c>
      <c r="F360" s="42" t="s">
        <v>165</v>
      </c>
      <c r="I360" s="41"/>
      <c r="J360" s="40">
        <f>BK360</f>
        <v>0</v>
      </c>
      <c r="L360" s="39"/>
      <c r="M360" s="38"/>
      <c r="P360" s="37">
        <f>SUM(P361:P387)</f>
        <v>0</v>
      </c>
      <c r="R360" s="37">
        <f>SUM(R361:R387)</f>
        <v>4779.9973899999986</v>
      </c>
      <c r="T360" s="36">
        <f>SUM(T361:T387)</f>
        <v>0</v>
      </c>
      <c r="AR360" s="34" t="s">
        <v>9</v>
      </c>
      <c r="AT360" s="35" t="s">
        <v>18</v>
      </c>
      <c r="AU360" s="35" t="s">
        <v>9</v>
      </c>
      <c r="AY360" s="34" t="s">
        <v>10</v>
      </c>
      <c r="BK360" s="33">
        <f>SUM(BK361:BK387)</f>
        <v>0</v>
      </c>
    </row>
    <row r="361" spans="2:65" s="2" customFormat="1" ht="24.2" customHeight="1" x14ac:dyDescent="0.25">
      <c r="B361" s="3"/>
      <c r="C361" s="31" t="s">
        <v>164</v>
      </c>
      <c r="D361" s="31" t="s">
        <v>11</v>
      </c>
      <c r="E361" s="30" t="s">
        <v>163</v>
      </c>
      <c r="F361" s="29" t="s">
        <v>162</v>
      </c>
      <c r="G361" s="28" t="s">
        <v>74</v>
      </c>
      <c r="H361" s="27">
        <v>4816.8</v>
      </c>
      <c r="I361" s="26"/>
      <c r="J361" s="25">
        <f>ROUND(I361*H361,2)</f>
        <v>0</v>
      </c>
      <c r="K361" s="24"/>
      <c r="L361" s="3"/>
      <c r="M361" s="23" t="s">
        <v>13</v>
      </c>
      <c r="N361" s="22" t="s">
        <v>12</v>
      </c>
      <c r="P361" s="21">
        <f>O361*H361</f>
        <v>0</v>
      </c>
      <c r="Q361" s="21">
        <v>0</v>
      </c>
      <c r="R361" s="21">
        <f>Q361*H361</f>
        <v>0</v>
      </c>
      <c r="S361" s="21">
        <v>0</v>
      </c>
      <c r="T361" s="20">
        <f>S361*H361</f>
        <v>0</v>
      </c>
      <c r="AR361" s="18" t="s">
        <v>8</v>
      </c>
      <c r="AT361" s="18" t="s">
        <v>11</v>
      </c>
      <c r="AU361" s="18" t="s">
        <v>0</v>
      </c>
      <c r="AY361" s="6" t="s">
        <v>10</v>
      </c>
      <c r="BE361" s="19">
        <f>IF(N361="základní",J361,0)</f>
        <v>0</v>
      </c>
      <c r="BF361" s="19">
        <f>IF(N361="snížená",J361,0)</f>
        <v>0</v>
      </c>
      <c r="BG361" s="19">
        <f>IF(N361="zákl. přenesená",J361,0)</f>
        <v>0</v>
      </c>
      <c r="BH361" s="19">
        <f>IF(N361="sníž. přenesená",J361,0)</f>
        <v>0</v>
      </c>
      <c r="BI361" s="19">
        <f>IF(N361="nulová",J361,0)</f>
        <v>0</v>
      </c>
      <c r="BJ361" s="6" t="s">
        <v>9</v>
      </c>
      <c r="BK361" s="19">
        <f>ROUND(I361*H361,2)</f>
        <v>0</v>
      </c>
      <c r="BL361" s="6" t="s">
        <v>8</v>
      </c>
      <c r="BM361" s="18" t="s">
        <v>161</v>
      </c>
    </row>
    <row r="362" spans="2:65" s="2" customFormat="1" ht="19.5" x14ac:dyDescent="0.25">
      <c r="B362" s="3"/>
      <c r="D362" s="12" t="s">
        <v>5</v>
      </c>
      <c r="F362" s="17" t="s">
        <v>160</v>
      </c>
      <c r="I362" s="10"/>
      <c r="L362" s="3"/>
      <c r="M362" s="14"/>
      <c r="T362" s="13"/>
      <c r="AT362" s="6" t="s">
        <v>5</v>
      </c>
      <c r="AU362" s="6" t="s">
        <v>0</v>
      </c>
    </row>
    <row r="363" spans="2:65" s="2" customFormat="1" x14ac:dyDescent="0.25">
      <c r="B363" s="3"/>
      <c r="D363" s="16" t="s">
        <v>3</v>
      </c>
      <c r="F363" s="15" t="s">
        <v>159</v>
      </c>
      <c r="I363" s="10"/>
      <c r="L363" s="3"/>
      <c r="M363" s="14"/>
      <c r="T363" s="13"/>
      <c r="AT363" s="6" t="s">
        <v>3</v>
      </c>
      <c r="AU363" s="6" t="s">
        <v>0</v>
      </c>
    </row>
    <row r="364" spans="2:65" s="43" customFormat="1" x14ac:dyDescent="0.25">
      <c r="B364" s="47"/>
      <c r="D364" s="12" t="s">
        <v>22</v>
      </c>
      <c r="E364" s="44" t="s">
        <v>13</v>
      </c>
      <c r="F364" s="50" t="s">
        <v>158</v>
      </c>
      <c r="H364" s="49">
        <v>4816.8</v>
      </c>
      <c r="I364" s="48"/>
      <c r="L364" s="47"/>
      <c r="M364" s="46"/>
      <c r="T364" s="45"/>
      <c r="AT364" s="44" t="s">
        <v>22</v>
      </c>
      <c r="AU364" s="44" t="s">
        <v>0</v>
      </c>
      <c r="AV364" s="43" t="s">
        <v>0</v>
      </c>
      <c r="AW364" s="43" t="s">
        <v>21</v>
      </c>
      <c r="AX364" s="43" t="s">
        <v>9</v>
      </c>
      <c r="AY364" s="44" t="s">
        <v>10</v>
      </c>
    </row>
    <row r="365" spans="2:65" s="2" customFormat="1" ht="16.5" customHeight="1" x14ac:dyDescent="0.25">
      <c r="B365" s="3"/>
      <c r="C365" s="61" t="s">
        <v>157</v>
      </c>
      <c r="D365" s="61" t="s">
        <v>49</v>
      </c>
      <c r="E365" s="60" t="s">
        <v>156</v>
      </c>
      <c r="F365" s="59" t="s">
        <v>154</v>
      </c>
      <c r="G365" s="58" t="s">
        <v>14</v>
      </c>
      <c r="H365" s="57">
        <v>102.309</v>
      </c>
      <c r="I365" s="56"/>
      <c r="J365" s="55">
        <f>ROUND(I365*H365,2)</f>
        <v>0</v>
      </c>
      <c r="K365" s="54"/>
      <c r="L365" s="53"/>
      <c r="M365" s="52" t="s">
        <v>13</v>
      </c>
      <c r="N365" s="51" t="s">
        <v>12</v>
      </c>
      <c r="P365" s="21">
        <f>O365*H365</f>
        <v>0</v>
      </c>
      <c r="Q365" s="21">
        <v>1</v>
      </c>
      <c r="R365" s="21">
        <f>Q365*H365</f>
        <v>102.309</v>
      </c>
      <c r="S365" s="21">
        <v>0</v>
      </c>
      <c r="T365" s="20">
        <f>S365*H365</f>
        <v>0</v>
      </c>
      <c r="AR365" s="18" t="s">
        <v>50</v>
      </c>
      <c r="AT365" s="18" t="s">
        <v>49</v>
      </c>
      <c r="AU365" s="18" t="s">
        <v>0</v>
      </c>
      <c r="AY365" s="6" t="s">
        <v>10</v>
      </c>
      <c r="BE365" s="19">
        <f>IF(N365="základní",J365,0)</f>
        <v>0</v>
      </c>
      <c r="BF365" s="19">
        <f>IF(N365="snížená",J365,0)</f>
        <v>0</v>
      </c>
      <c r="BG365" s="19">
        <f>IF(N365="zákl. přenesená",J365,0)</f>
        <v>0</v>
      </c>
      <c r="BH365" s="19">
        <f>IF(N365="sníž. přenesená",J365,0)</f>
        <v>0</v>
      </c>
      <c r="BI365" s="19">
        <f>IF(N365="nulová",J365,0)</f>
        <v>0</v>
      </c>
      <c r="BJ365" s="6" t="s">
        <v>9</v>
      </c>
      <c r="BK365" s="19">
        <f>ROUND(I365*H365,2)</f>
        <v>0</v>
      </c>
      <c r="BL365" s="6" t="s">
        <v>8</v>
      </c>
      <c r="BM365" s="18" t="s">
        <v>155</v>
      </c>
    </row>
    <row r="366" spans="2:65" s="2" customFormat="1" x14ac:dyDescent="0.25">
      <c r="B366" s="3"/>
      <c r="D366" s="12" t="s">
        <v>5</v>
      </c>
      <c r="F366" s="17" t="s">
        <v>154</v>
      </c>
      <c r="I366" s="10"/>
      <c r="L366" s="3"/>
      <c r="M366" s="14"/>
      <c r="T366" s="13"/>
      <c r="AT366" s="6" t="s">
        <v>5</v>
      </c>
      <c r="AU366" s="6" t="s">
        <v>0</v>
      </c>
    </row>
    <row r="367" spans="2:65" s="2" customFormat="1" ht="16.5" customHeight="1" x14ac:dyDescent="0.25">
      <c r="B367" s="3"/>
      <c r="C367" s="31" t="s">
        <v>153</v>
      </c>
      <c r="D367" s="31" t="s">
        <v>11</v>
      </c>
      <c r="E367" s="30" t="s">
        <v>152</v>
      </c>
      <c r="F367" s="29" t="s">
        <v>151</v>
      </c>
      <c r="G367" s="28" t="s">
        <v>74</v>
      </c>
      <c r="H367" s="27">
        <v>30</v>
      </c>
      <c r="I367" s="26"/>
      <c r="J367" s="25">
        <f>ROUND(I367*H367,2)</f>
        <v>0</v>
      </c>
      <c r="K367" s="24"/>
      <c r="L367" s="3"/>
      <c r="M367" s="23" t="s">
        <v>13</v>
      </c>
      <c r="N367" s="22" t="s">
        <v>12</v>
      </c>
      <c r="P367" s="21">
        <f>O367*H367</f>
        <v>0</v>
      </c>
      <c r="Q367" s="21">
        <v>0.23</v>
      </c>
      <c r="R367" s="21">
        <f>Q367*H367</f>
        <v>6.9</v>
      </c>
      <c r="S367" s="21">
        <v>0</v>
      </c>
      <c r="T367" s="20">
        <f>S367*H367</f>
        <v>0</v>
      </c>
      <c r="AR367" s="18" t="s">
        <v>8</v>
      </c>
      <c r="AT367" s="18" t="s">
        <v>11</v>
      </c>
      <c r="AU367" s="18" t="s">
        <v>0</v>
      </c>
      <c r="AY367" s="6" t="s">
        <v>10</v>
      </c>
      <c r="BE367" s="19">
        <f>IF(N367="základní",J367,0)</f>
        <v>0</v>
      </c>
      <c r="BF367" s="19">
        <f>IF(N367="snížená",J367,0)</f>
        <v>0</v>
      </c>
      <c r="BG367" s="19">
        <f>IF(N367="zákl. přenesená",J367,0)</f>
        <v>0</v>
      </c>
      <c r="BH367" s="19">
        <f>IF(N367="sníž. přenesená",J367,0)</f>
        <v>0</v>
      </c>
      <c r="BI367" s="19">
        <f>IF(N367="nulová",J367,0)</f>
        <v>0</v>
      </c>
      <c r="BJ367" s="6" t="s">
        <v>9</v>
      </c>
      <c r="BK367" s="19">
        <f>ROUND(I367*H367,2)</f>
        <v>0</v>
      </c>
      <c r="BL367" s="6" t="s">
        <v>8</v>
      </c>
      <c r="BM367" s="18" t="s">
        <v>150</v>
      </c>
    </row>
    <row r="368" spans="2:65" s="2" customFormat="1" x14ac:dyDescent="0.25">
      <c r="B368" s="3"/>
      <c r="D368" s="12" t="s">
        <v>5</v>
      </c>
      <c r="F368" s="17" t="s">
        <v>149</v>
      </c>
      <c r="I368" s="10"/>
      <c r="L368" s="3"/>
      <c r="M368" s="14"/>
      <c r="T368" s="13"/>
      <c r="AT368" s="6" t="s">
        <v>5</v>
      </c>
      <c r="AU368" s="6" t="s">
        <v>0</v>
      </c>
    </row>
    <row r="369" spans="2:65" s="2" customFormat="1" x14ac:dyDescent="0.25">
      <c r="B369" s="3"/>
      <c r="D369" s="16" t="s">
        <v>3</v>
      </c>
      <c r="F369" s="15" t="s">
        <v>148</v>
      </c>
      <c r="I369" s="10"/>
      <c r="L369" s="3"/>
      <c r="M369" s="14"/>
      <c r="T369" s="13"/>
      <c r="AT369" s="6" t="s">
        <v>3</v>
      </c>
      <c r="AU369" s="6" t="s">
        <v>0</v>
      </c>
    </row>
    <row r="370" spans="2:65" s="43" customFormat="1" x14ac:dyDescent="0.25">
      <c r="B370" s="47"/>
      <c r="D370" s="12" t="s">
        <v>22</v>
      </c>
      <c r="E370" s="44" t="s">
        <v>13</v>
      </c>
      <c r="F370" s="50" t="s">
        <v>147</v>
      </c>
      <c r="H370" s="49">
        <v>30</v>
      </c>
      <c r="I370" s="48"/>
      <c r="L370" s="47"/>
      <c r="M370" s="46"/>
      <c r="T370" s="45"/>
      <c r="AT370" s="44" t="s">
        <v>22</v>
      </c>
      <c r="AU370" s="44" t="s">
        <v>0</v>
      </c>
      <c r="AV370" s="43" t="s">
        <v>0</v>
      </c>
      <c r="AW370" s="43" t="s">
        <v>21</v>
      </c>
      <c r="AX370" s="43" t="s">
        <v>9</v>
      </c>
      <c r="AY370" s="44" t="s">
        <v>10</v>
      </c>
    </row>
    <row r="371" spans="2:65" s="2" customFormat="1" ht="16.5" customHeight="1" x14ac:dyDescent="0.25">
      <c r="B371" s="3"/>
      <c r="C371" s="31" t="s">
        <v>146</v>
      </c>
      <c r="D371" s="31" t="s">
        <v>11</v>
      </c>
      <c r="E371" s="30" t="s">
        <v>145</v>
      </c>
      <c r="F371" s="29" t="s">
        <v>144</v>
      </c>
      <c r="G371" s="28" t="s">
        <v>74</v>
      </c>
      <c r="H371" s="27">
        <v>4440</v>
      </c>
      <c r="I371" s="26"/>
      <c r="J371" s="25">
        <f>ROUND(I371*H371,2)</f>
        <v>0</v>
      </c>
      <c r="K371" s="24"/>
      <c r="L371" s="3"/>
      <c r="M371" s="23" t="s">
        <v>13</v>
      </c>
      <c r="N371" s="22" t="s">
        <v>12</v>
      </c>
      <c r="P371" s="21">
        <f>O371*H371</f>
        <v>0</v>
      </c>
      <c r="Q371" s="21">
        <v>0.38700000000000001</v>
      </c>
      <c r="R371" s="21">
        <f>Q371*H371</f>
        <v>1718.28</v>
      </c>
      <c r="S371" s="21">
        <v>0</v>
      </c>
      <c r="T371" s="20">
        <f>S371*H371</f>
        <v>0</v>
      </c>
      <c r="AR371" s="18" t="s">
        <v>8</v>
      </c>
      <c r="AT371" s="18" t="s">
        <v>11</v>
      </c>
      <c r="AU371" s="18" t="s">
        <v>0</v>
      </c>
      <c r="AY371" s="6" t="s">
        <v>10</v>
      </c>
      <c r="BE371" s="19">
        <f>IF(N371="základní",J371,0)</f>
        <v>0</v>
      </c>
      <c r="BF371" s="19">
        <f>IF(N371="snížená",J371,0)</f>
        <v>0</v>
      </c>
      <c r="BG371" s="19">
        <f>IF(N371="zákl. přenesená",J371,0)</f>
        <v>0</v>
      </c>
      <c r="BH371" s="19">
        <f>IF(N371="sníž. přenesená",J371,0)</f>
        <v>0</v>
      </c>
      <c r="BI371" s="19">
        <f>IF(N371="nulová",J371,0)</f>
        <v>0</v>
      </c>
      <c r="BJ371" s="6" t="s">
        <v>9</v>
      </c>
      <c r="BK371" s="19">
        <f>ROUND(I371*H371,2)</f>
        <v>0</v>
      </c>
      <c r="BL371" s="6" t="s">
        <v>8</v>
      </c>
      <c r="BM371" s="18" t="s">
        <v>143</v>
      </c>
    </row>
    <row r="372" spans="2:65" s="2" customFormat="1" ht="19.5" x14ac:dyDescent="0.25">
      <c r="B372" s="3"/>
      <c r="D372" s="12" t="s">
        <v>5</v>
      </c>
      <c r="F372" s="17" t="s">
        <v>142</v>
      </c>
      <c r="I372" s="10"/>
      <c r="L372" s="3"/>
      <c r="M372" s="14"/>
      <c r="T372" s="13"/>
      <c r="AT372" s="6" t="s">
        <v>5</v>
      </c>
      <c r="AU372" s="6" t="s">
        <v>0</v>
      </c>
    </row>
    <row r="373" spans="2:65" s="2" customFormat="1" x14ac:dyDescent="0.25">
      <c r="B373" s="3"/>
      <c r="D373" s="16" t="s">
        <v>3</v>
      </c>
      <c r="F373" s="15" t="s">
        <v>141</v>
      </c>
      <c r="I373" s="10"/>
      <c r="L373" s="3"/>
      <c r="M373" s="14"/>
      <c r="T373" s="13"/>
      <c r="AT373" s="6" t="s">
        <v>3</v>
      </c>
      <c r="AU373" s="6" t="s">
        <v>0</v>
      </c>
    </row>
    <row r="374" spans="2:65" s="43" customFormat="1" x14ac:dyDescent="0.25">
      <c r="B374" s="47"/>
      <c r="D374" s="12" t="s">
        <v>22</v>
      </c>
      <c r="E374" s="44" t="s">
        <v>13</v>
      </c>
      <c r="F374" s="50" t="s">
        <v>140</v>
      </c>
      <c r="H374" s="49">
        <v>4440</v>
      </c>
      <c r="I374" s="48"/>
      <c r="L374" s="47"/>
      <c r="M374" s="46"/>
      <c r="T374" s="45"/>
      <c r="AT374" s="44" t="s">
        <v>22</v>
      </c>
      <c r="AU374" s="44" t="s">
        <v>0</v>
      </c>
      <c r="AV374" s="43" t="s">
        <v>0</v>
      </c>
      <c r="AW374" s="43" t="s">
        <v>21</v>
      </c>
      <c r="AX374" s="43" t="s">
        <v>9</v>
      </c>
      <c r="AY374" s="44" t="s">
        <v>10</v>
      </c>
    </row>
    <row r="375" spans="2:65" s="2" customFormat="1" ht="16.5" customHeight="1" x14ac:dyDescent="0.25">
      <c r="B375" s="3"/>
      <c r="C375" s="31" t="s">
        <v>139</v>
      </c>
      <c r="D375" s="31" t="s">
        <v>11</v>
      </c>
      <c r="E375" s="30" t="s">
        <v>138</v>
      </c>
      <c r="F375" s="29" t="s">
        <v>137</v>
      </c>
      <c r="G375" s="28" t="s">
        <v>74</v>
      </c>
      <c r="H375" s="27">
        <v>4816.8</v>
      </c>
      <c r="I375" s="26"/>
      <c r="J375" s="25">
        <f>ROUND(I375*H375,2)</f>
        <v>0</v>
      </c>
      <c r="K375" s="24"/>
      <c r="L375" s="3"/>
      <c r="M375" s="23" t="s">
        <v>13</v>
      </c>
      <c r="N375" s="22" t="s">
        <v>12</v>
      </c>
      <c r="P375" s="21">
        <f>O375*H375</f>
        <v>0</v>
      </c>
      <c r="Q375" s="21">
        <v>0.57499999999999996</v>
      </c>
      <c r="R375" s="21">
        <f>Q375*H375</f>
        <v>2769.66</v>
      </c>
      <c r="S375" s="21">
        <v>0</v>
      </c>
      <c r="T375" s="20">
        <f>S375*H375</f>
        <v>0</v>
      </c>
      <c r="AR375" s="18" t="s">
        <v>8</v>
      </c>
      <c r="AT375" s="18" t="s">
        <v>11</v>
      </c>
      <c r="AU375" s="18" t="s">
        <v>0</v>
      </c>
      <c r="AY375" s="6" t="s">
        <v>10</v>
      </c>
      <c r="BE375" s="19">
        <f>IF(N375="základní",J375,0)</f>
        <v>0</v>
      </c>
      <c r="BF375" s="19">
        <f>IF(N375="snížená",J375,0)</f>
        <v>0</v>
      </c>
      <c r="BG375" s="19">
        <f>IF(N375="zákl. přenesená",J375,0)</f>
        <v>0</v>
      </c>
      <c r="BH375" s="19">
        <f>IF(N375="sníž. přenesená",J375,0)</f>
        <v>0</v>
      </c>
      <c r="BI375" s="19">
        <f>IF(N375="nulová",J375,0)</f>
        <v>0</v>
      </c>
      <c r="BJ375" s="6" t="s">
        <v>9</v>
      </c>
      <c r="BK375" s="19">
        <f>ROUND(I375*H375,2)</f>
        <v>0</v>
      </c>
      <c r="BL375" s="6" t="s">
        <v>8</v>
      </c>
      <c r="BM375" s="18" t="s">
        <v>136</v>
      </c>
    </row>
    <row r="376" spans="2:65" s="2" customFormat="1" x14ac:dyDescent="0.25">
      <c r="B376" s="3"/>
      <c r="D376" s="12" t="s">
        <v>5</v>
      </c>
      <c r="F376" s="17" t="s">
        <v>135</v>
      </c>
      <c r="I376" s="10"/>
      <c r="L376" s="3"/>
      <c r="M376" s="14"/>
      <c r="T376" s="13"/>
      <c r="AT376" s="6" t="s">
        <v>5</v>
      </c>
      <c r="AU376" s="6" t="s">
        <v>0</v>
      </c>
    </row>
    <row r="377" spans="2:65" s="2" customFormat="1" x14ac:dyDescent="0.25">
      <c r="B377" s="3"/>
      <c r="D377" s="16" t="s">
        <v>3</v>
      </c>
      <c r="F377" s="15" t="s">
        <v>134</v>
      </c>
      <c r="I377" s="10"/>
      <c r="L377" s="3"/>
      <c r="M377" s="14"/>
      <c r="T377" s="13"/>
      <c r="AT377" s="6" t="s">
        <v>3</v>
      </c>
      <c r="AU377" s="6" t="s">
        <v>0</v>
      </c>
    </row>
    <row r="378" spans="2:65" s="43" customFormat="1" x14ac:dyDescent="0.25">
      <c r="B378" s="47"/>
      <c r="D378" s="12" t="s">
        <v>22</v>
      </c>
      <c r="E378" s="44" t="s">
        <v>13</v>
      </c>
      <c r="F378" s="50" t="s">
        <v>133</v>
      </c>
      <c r="H378" s="49">
        <v>4816.8</v>
      </c>
      <c r="I378" s="48"/>
      <c r="L378" s="47"/>
      <c r="M378" s="46"/>
      <c r="T378" s="45"/>
      <c r="AT378" s="44" t="s">
        <v>22</v>
      </c>
      <c r="AU378" s="44" t="s">
        <v>0</v>
      </c>
      <c r="AV378" s="43" t="s">
        <v>0</v>
      </c>
      <c r="AW378" s="43" t="s">
        <v>21</v>
      </c>
      <c r="AX378" s="43" t="s">
        <v>9</v>
      </c>
      <c r="AY378" s="44" t="s">
        <v>10</v>
      </c>
    </row>
    <row r="379" spans="2:65" s="2" customFormat="1" ht="16.5" customHeight="1" x14ac:dyDescent="0.25">
      <c r="B379" s="3"/>
      <c r="C379" s="31" t="s">
        <v>132</v>
      </c>
      <c r="D379" s="31" t="s">
        <v>11</v>
      </c>
      <c r="E379" s="30" t="s">
        <v>131</v>
      </c>
      <c r="F379" s="29" t="s">
        <v>130</v>
      </c>
      <c r="G379" s="28" t="s">
        <v>74</v>
      </c>
      <c r="H379" s="27">
        <v>4551</v>
      </c>
      <c r="I379" s="26"/>
      <c r="J379" s="25">
        <f>ROUND(I379*H379,2)</f>
        <v>0</v>
      </c>
      <c r="K379" s="24"/>
      <c r="L379" s="3"/>
      <c r="M379" s="23" t="s">
        <v>13</v>
      </c>
      <c r="N379" s="22" t="s">
        <v>12</v>
      </c>
      <c r="P379" s="21">
        <f>O379*H379</f>
        <v>0</v>
      </c>
      <c r="Q379" s="21">
        <v>4.0169999999999997E-2</v>
      </c>
      <c r="R379" s="21">
        <f>Q379*H379</f>
        <v>182.81367</v>
      </c>
      <c r="S379" s="21">
        <v>0</v>
      </c>
      <c r="T379" s="20">
        <f>S379*H379</f>
        <v>0</v>
      </c>
      <c r="AR379" s="18" t="s">
        <v>8</v>
      </c>
      <c r="AT379" s="18" t="s">
        <v>11</v>
      </c>
      <c r="AU379" s="18" t="s">
        <v>0</v>
      </c>
      <c r="AY379" s="6" t="s">
        <v>10</v>
      </c>
      <c r="BE379" s="19">
        <f>IF(N379="základní",J379,0)</f>
        <v>0</v>
      </c>
      <c r="BF379" s="19">
        <f>IF(N379="snížená",J379,0)</f>
        <v>0</v>
      </c>
      <c r="BG379" s="19">
        <f>IF(N379="zákl. přenesená",J379,0)</f>
        <v>0</v>
      </c>
      <c r="BH379" s="19">
        <f>IF(N379="sníž. přenesená",J379,0)</f>
        <v>0</v>
      </c>
      <c r="BI379" s="19">
        <f>IF(N379="nulová",J379,0)</f>
        <v>0</v>
      </c>
      <c r="BJ379" s="6" t="s">
        <v>9</v>
      </c>
      <c r="BK379" s="19">
        <f>ROUND(I379*H379,2)</f>
        <v>0</v>
      </c>
      <c r="BL379" s="6" t="s">
        <v>8</v>
      </c>
      <c r="BM379" s="18" t="s">
        <v>129</v>
      </c>
    </row>
    <row r="380" spans="2:65" s="2" customFormat="1" x14ac:dyDescent="0.25">
      <c r="B380" s="3"/>
      <c r="D380" s="12" t="s">
        <v>5</v>
      </c>
      <c r="F380" s="17" t="s">
        <v>128</v>
      </c>
      <c r="I380" s="10"/>
      <c r="L380" s="3"/>
      <c r="M380" s="14"/>
      <c r="T380" s="13"/>
      <c r="AT380" s="6" t="s">
        <v>5</v>
      </c>
      <c r="AU380" s="6" t="s">
        <v>0</v>
      </c>
    </row>
    <row r="381" spans="2:65" s="2" customFormat="1" x14ac:dyDescent="0.25">
      <c r="B381" s="3"/>
      <c r="D381" s="16" t="s">
        <v>3</v>
      </c>
      <c r="F381" s="15" t="s">
        <v>127</v>
      </c>
      <c r="I381" s="10"/>
      <c r="L381" s="3"/>
      <c r="M381" s="14"/>
      <c r="T381" s="13"/>
      <c r="AT381" s="6" t="s">
        <v>3</v>
      </c>
      <c r="AU381" s="6" t="s">
        <v>0</v>
      </c>
    </row>
    <row r="382" spans="2:65" s="43" customFormat="1" x14ac:dyDescent="0.25">
      <c r="B382" s="47"/>
      <c r="D382" s="12" t="s">
        <v>22</v>
      </c>
      <c r="E382" s="44" t="s">
        <v>13</v>
      </c>
      <c r="F382" s="50" t="s">
        <v>126</v>
      </c>
      <c r="H382" s="49">
        <v>4551</v>
      </c>
      <c r="I382" s="48"/>
      <c r="L382" s="47"/>
      <c r="M382" s="46"/>
      <c r="T382" s="45"/>
      <c r="AT382" s="44" t="s">
        <v>22</v>
      </c>
      <c r="AU382" s="44" t="s">
        <v>0</v>
      </c>
      <c r="AV382" s="43" t="s">
        <v>0</v>
      </c>
      <c r="AW382" s="43" t="s">
        <v>21</v>
      </c>
      <c r="AX382" s="43" t="s">
        <v>9</v>
      </c>
      <c r="AY382" s="44" t="s">
        <v>10</v>
      </c>
    </row>
    <row r="383" spans="2:65" s="2" customFormat="1" ht="21.75" customHeight="1" x14ac:dyDescent="0.25">
      <c r="B383" s="3"/>
      <c r="C383" s="31" t="s">
        <v>125</v>
      </c>
      <c r="D383" s="31" t="s">
        <v>11</v>
      </c>
      <c r="E383" s="30" t="s">
        <v>124</v>
      </c>
      <c r="F383" s="29" t="s">
        <v>123</v>
      </c>
      <c r="G383" s="28" t="s">
        <v>43</v>
      </c>
      <c r="H383" s="27">
        <v>15.5</v>
      </c>
      <c r="I383" s="26"/>
      <c r="J383" s="25">
        <f>ROUND(I383*H383,2)</f>
        <v>0</v>
      </c>
      <c r="K383" s="24"/>
      <c r="L383" s="3"/>
      <c r="M383" s="23" t="s">
        <v>13</v>
      </c>
      <c r="N383" s="22" t="s">
        <v>12</v>
      </c>
      <c r="P383" s="21">
        <f>O383*H383</f>
        <v>0</v>
      </c>
      <c r="Q383" s="21">
        <v>2.2399999999999998E-3</v>
      </c>
      <c r="R383" s="21">
        <f>Q383*H383</f>
        <v>3.4719999999999994E-2</v>
      </c>
      <c r="S383" s="21">
        <v>0</v>
      </c>
      <c r="T383" s="20">
        <f>S383*H383</f>
        <v>0</v>
      </c>
      <c r="AR383" s="18" t="s">
        <v>8</v>
      </c>
      <c r="AT383" s="18" t="s">
        <v>11</v>
      </c>
      <c r="AU383" s="18" t="s">
        <v>0</v>
      </c>
      <c r="AY383" s="6" t="s">
        <v>10</v>
      </c>
      <c r="BE383" s="19">
        <f>IF(N383="základní",J383,0)</f>
        <v>0</v>
      </c>
      <c r="BF383" s="19">
        <f>IF(N383="snížená",J383,0)</f>
        <v>0</v>
      </c>
      <c r="BG383" s="19">
        <f>IF(N383="zákl. přenesená",J383,0)</f>
        <v>0</v>
      </c>
      <c r="BH383" s="19">
        <f>IF(N383="sníž. přenesená",J383,0)</f>
        <v>0</v>
      </c>
      <c r="BI383" s="19">
        <f>IF(N383="nulová",J383,0)</f>
        <v>0</v>
      </c>
      <c r="BJ383" s="6" t="s">
        <v>9</v>
      </c>
      <c r="BK383" s="19">
        <f>ROUND(I383*H383,2)</f>
        <v>0</v>
      </c>
      <c r="BL383" s="6" t="s">
        <v>8</v>
      </c>
      <c r="BM383" s="18" t="s">
        <v>122</v>
      </c>
    </row>
    <row r="384" spans="2:65" s="2" customFormat="1" x14ac:dyDescent="0.25">
      <c r="B384" s="3"/>
      <c r="D384" s="12" t="s">
        <v>5</v>
      </c>
      <c r="F384" s="17" t="s">
        <v>121</v>
      </c>
      <c r="I384" s="10"/>
      <c r="L384" s="3"/>
      <c r="M384" s="14"/>
      <c r="T384" s="13"/>
      <c r="AT384" s="6" t="s">
        <v>5</v>
      </c>
      <c r="AU384" s="6" t="s">
        <v>0</v>
      </c>
    </row>
    <row r="385" spans="2:65" s="2" customFormat="1" x14ac:dyDescent="0.25">
      <c r="B385" s="3"/>
      <c r="D385" s="16" t="s">
        <v>3</v>
      </c>
      <c r="F385" s="15" t="s">
        <v>120</v>
      </c>
      <c r="I385" s="10"/>
      <c r="L385" s="3"/>
      <c r="M385" s="14"/>
      <c r="T385" s="13"/>
      <c r="AT385" s="6" t="s">
        <v>3</v>
      </c>
      <c r="AU385" s="6" t="s">
        <v>0</v>
      </c>
    </row>
    <row r="386" spans="2:65" s="2" customFormat="1" ht="48.75" x14ac:dyDescent="0.25">
      <c r="B386" s="3"/>
      <c r="D386" s="12" t="s">
        <v>1</v>
      </c>
      <c r="F386" s="11" t="s">
        <v>119</v>
      </c>
      <c r="I386" s="10"/>
      <c r="L386" s="3"/>
      <c r="M386" s="14"/>
      <c r="T386" s="13"/>
      <c r="AT386" s="6" t="s">
        <v>1</v>
      </c>
      <c r="AU386" s="6" t="s">
        <v>0</v>
      </c>
    </row>
    <row r="387" spans="2:65" s="43" customFormat="1" x14ac:dyDescent="0.25">
      <c r="B387" s="47"/>
      <c r="D387" s="12" t="s">
        <v>22</v>
      </c>
      <c r="E387" s="44" t="s">
        <v>13</v>
      </c>
      <c r="F387" s="50" t="s">
        <v>118</v>
      </c>
      <c r="H387" s="49">
        <v>15.5</v>
      </c>
      <c r="I387" s="48"/>
      <c r="L387" s="47"/>
      <c r="M387" s="46"/>
      <c r="T387" s="45"/>
      <c r="AT387" s="44" t="s">
        <v>22</v>
      </c>
      <c r="AU387" s="44" t="s">
        <v>0</v>
      </c>
      <c r="AV387" s="43" t="s">
        <v>0</v>
      </c>
      <c r="AW387" s="43" t="s">
        <v>21</v>
      </c>
      <c r="AX387" s="43" t="s">
        <v>9</v>
      </c>
      <c r="AY387" s="44" t="s">
        <v>10</v>
      </c>
    </row>
    <row r="388" spans="2:65" s="32" customFormat="1" ht="22.9" customHeight="1" x14ac:dyDescent="0.2">
      <c r="B388" s="39"/>
      <c r="D388" s="34" t="s">
        <v>18</v>
      </c>
      <c r="E388" s="42" t="s">
        <v>50</v>
      </c>
      <c r="F388" s="42" t="s">
        <v>117</v>
      </c>
      <c r="I388" s="41"/>
      <c r="J388" s="40">
        <f>BK388</f>
        <v>0</v>
      </c>
      <c r="L388" s="39"/>
      <c r="M388" s="38"/>
      <c r="P388" s="37">
        <f>SUM(P389:P420)</f>
        <v>0</v>
      </c>
      <c r="R388" s="37">
        <f>SUM(R389:R420)</f>
        <v>23.742000971059998</v>
      </c>
      <c r="T388" s="36">
        <f>SUM(T389:T420)</f>
        <v>0</v>
      </c>
      <c r="AR388" s="34" t="s">
        <v>9</v>
      </c>
      <c r="AT388" s="35" t="s">
        <v>18</v>
      </c>
      <c r="AU388" s="35" t="s">
        <v>9</v>
      </c>
      <c r="AY388" s="34" t="s">
        <v>10</v>
      </c>
      <c r="BK388" s="33">
        <f>SUM(BK389:BK420)</f>
        <v>0</v>
      </c>
    </row>
    <row r="389" spans="2:65" s="2" customFormat="1" ht="16.5" customHeight="1" x14ac:dyDescent="0.25">
      <c r="B389" s="3"/>
      <c r="C389" s="61" t="s">
        <v>116</v>
      </c>
      <c r="D389" s="61" t="s">
        <v>49</v>
      </c>
      <c r="E389" s="60" t="s">
        <v>115</v>
      </c>
      <c r="F389" s="59" t="s">
        <v>113</v>
      </c>
      <c r="G389" s="58" t="s">
        <v>51</v>
      </c>
      <c r="H389" s="57">
        <v>15</v>
      </c>
      <c r="I389" s="56"/>
      <c r="J389" s="55">
        <f>ROUND(I389*H389,2)</f>
        <v>0</v>
      </c>
      <c r="K389" s="54"/>
      <c r="L389" s="53"/>
      <c r="M389" s="52" t="s">
        <v>13</v>
      </c>
      <c r="N389" s="51" t="s">
        <v>12</v>
      </c>
      <c r="P389" s="21">
        <f>O389*H389</f>
        <v>0</v>
      </c>
      <c r="Q389" s="21">
        <v>4.4999999999999997E-3</v>
      </c>
      <c r="R389" s="21">
        <f>Q389*H389</f>
        <v>6.7499999999999991E-2</v>
      </c>
      <c r="S389" s="21">
        <v>0</v>
      </c>
      <c r="T389" s="20">
        <f>S389*H389</f>
        <v>0</v>
      </c>
      <c r="AR389" s="18" t="s">
        <v>50</v>
      </c>
      <c r="AT389" s="18" t="s">
        <v>49</v>
      </c>
      <c r="AU389" s="18" t="s">
        <v>0</v>
      </c>
      <c r="AY389" s="6" t="s">
        <v>10</v>
      </c>
      <c r="BE389" s="19">
        <f>IF(N389="základní",J389,0)</f>
        <v>0</v>
      </c>
      <c r="BF389" s="19">
        <f>IF(N389="snížená",J389,0)</f>
        <v>0</v>
      </c>
      <c r="BG389" s="19">
        <f>IF(N389="zákl. přenesená",J389,0)</f>
        <v>0</v>
      </c>
      <c r="BH389" s="19">
        <f>IF(N389="sníž. přenesená",J389,0)</f>
        <v>0</v>
      </c>
      <c r="BI389" s="19">
        <f>IF(N389="nulová",J389,0)</f>
        <v>0</v>
      </c>
      <c r="BJ389" s="6" t="s">
        <v>9</v>
      </c>
      <c r="BK389" s="19">
        <f>ROUND(I389*H389,2)</f>
        <v>0</v>
      </c>
      <c r="BL389" s="6" t="s">
        <v>8</v>
      </c>
      <c r="BM389" s="18" t="s">
        <v>114</v>
      </c>
    </row>
    <row r="390" spans="2:65" s="2" customFormat="1" x14ac:dyDescent="0.25">
      <c r="B390" s="3"/>
      <c r="D390" s="12" t="s">
        <v>5</v>
      </c>
      <c r="F390" s="17" t="s">
        <v>113</v>
      </c>
      <c r="I390" s="10"/>
      <c r="L390" s="3"/>
      <c r="M390" s="14"/>
      <c r="T390" s="13"/>
      <c r="AT390" s="6" t="s">
        <v>5</v>
      </c>
      <c r="AU390" s="6" t="s">
        <v>0</v>
      </c>
    </row>
    <row r="391" spans="2:65" s="2" customFormat="1" ht="19.5" x14ac:dyDescent="0.25">
      <c r="B391" s="3"/>
      <c r="D391" s="12" t="s">
        <v>111</v>
      </c>
      <c r="F391" s="11" t="s">
        <v>112</v>
      </c>
      <c r="I391" s="10"/>
      <c r="L391" s="3"/>
      <c r="M391" s="14"/>
      <c r="T391" s="13"/>
      <c r="AT391" s="6" t="s">
        <v>111</v>
      </c>
      <c r="AU391" s="6" t="s">
        <v>0</v>
      </c>
    </row>
    <row r="392" spans="2:65" s="43" customFormat="1" x14ac:dyDescent="0.25">
      <c r="B392" s="47"/>
      <c r="D392" s="12" t="s">
        <v>22</v>
      </c>
      <c r="E392" s="44" t="s">
        <v>13</v>
      </c>
      <c r="F392" s="50" t="s">
        <v>110</v>
      </c>
      <c r="H392" s="49">
        <v>15</v>
      </c>
      <c r="I392" s="48"/>
      <c r="L392" s="47"/>
      <c r="M392" s="46"/>
      <c r="T392" s="45"/>
      <c r="AT392" s="44" t="s">
        <v>22</v>
      </c>
      <c r="AU392" s="44" t="s">
        <v>0</v>
      </c>
      <c r="AV392" s="43" t="s">
        <v>0</v>
      </c>
      <c r="AW392" s="43" t="s">
        <v>21</v>
      </c>
      <c r="AX392" s="43" t="s">
        <v>9</v>
      </c>
      <c r="AY392" s="44" t="s">
        <v>10</v>
      </c>
    </row>
    <row r="393" spans="2:65" s="2" customFormat="1" ht="16.5" customHeight="1" x14ac:dyDescent="0.25">
      <c r="B393" s="3"/>
      <c r="C393" s="61" t="s">
        <v>109</v>
      </c>
      <c r="D393" s="61" t="s">
        <v>49</v>
      </c>
      <c r="E393" s="60" t="s">
        <v>108</v>
      </c>
      <c r="F393" s="59" t="s">
        <v>106</v>
      </c>
      <c r="G393" s="58" t="s">
        <v>51</v>
      </c>
      <c r="H393" s="57">
        <v>15</v>
      </c>
      <c r="I393" s="56"/>
      <c r="J393" s="55">
        <f>ROUND(I393*H393,2)</f>
        <v>0</v>
      </c>
      <c r="K393" s="54"/>
      <c r="L393" s="53"/>
      <c r="M393" s="52" t="s">
        <v>13</v>
      </c>
      <c r="N393" s="51" t="s">
        <v>12</v>
      </c>
      <c r="P393" s="21">
        <f>O393*H393</f>
        <v>0</v>
      </c>
      <c r="Q393" s="21">
        <v>2E-3</v>
      </c>
      <c r="R393" s="21">
        <f>Q393*H393</f>
        <v>0.03</v>
      </c>
      <c r="S393" s="21">
        <v>0</v>
      </c>
      <c r="T393" s="20">
        <f>S393*H393</f>
        <v>0</v>
      </c>
      <c r="AR393" s="18" t="s">
        <v>50</v>
      </c>
      <c r="AT393" s="18" t="s">
        <v>49</v>
      </c>
      <c r="AU393" s="18" t="s">
        <v>0</v>
      </c>
      <c r="AY393" s="6" t="s">
        <v>10</v>
      </c>
      <c r="BE393" s="19">
        <f>IF(N393="základní",J393,0)</f>
        <v>0</v>
      </c>
      <c r="BF393" s="19">
        <f>IF(N393="snížená",J393,0)</f>
        <v>0</v>
      </c>
      <c r="BG393" s="19">
        <f>IF(N393="zákl. přenesená",J393,0)</f>
        <v>0</v>
      </c>
      <c r="BH393" s="19">
        <f>IF(N393="sníž. přenesená",J393,0)</f>
        <v>0</v>
      </c>
      <c r="BI393" s="19">
        <f>IF(N393="nulová",J393,0)</f>
        <v>0</v>
      </c>
      <c r="BJ393" s="6" t="s">
        <v>9</v>
      </c>
      <c r="BK393" s="19">
        <f>ROUND(I393*H393,2)</f>
        <v>0</v>
      </c>
      <c r="BL393" s="6" t="s">
        <v>8</v>
      </c>
      <c r="BM393" s="18" t="s">
        <v>107</v>
      </c>
    </row>
    <row r="394" spans="2:65" s="2" customFormat="1" x14ac:dyDescent="0.25">
      <c r="B394" s="3"/>
      <c r="D394" s="12" t="s">
        <v>5</v>
      </c>
      <c r="F394" s="17" t="s">
        <v>106</v>
      </c>
      <c r="I394" s="10"/>
      <c r="L394" s="3"/>
      <c r="M394" s="14"/>
      <c r="T394" s="13"/>
      <c r="AT394" s="6" t="s">
        <v>5</v>
      </c>
      <c r="AU394" s="6" t="s">
        <v>0</v>
      </c>
    </row>
    <row r="395" spans="2:65" s="2" customFormat="1" ht="16.5" customHeight="1" x14ac:dyDescent="0.25">
      <c r="B395" s="3"/>
      <c r="C395" s="31" t="s">
        <v>105</v>
      </c>
      <c r="D395" s="31" t="s">
        <v>11</v>
      </c>
      <c r="E395" s="30" t="s">
        <v>104</v>
      </c>
      <c r="F395" s="29" t="s">
        <v>103</v>
      </c>
      <c r="G395" s="28" t="s">
        <v>51</v>
      </c>
      <c r="H395" s="27">
        <v>2</v>
      </c>
      <c r="I395" s="26"/>
      <c r="J395" s="25">
        <f>ROUND(I395*H395,2)</f>
        <v>0</v>
      </c>
      <c r="K395" s="24"/>
      <c r="L395" s="3"/>
      <c r="M395" s="23" t="s">
        <v>13</v>
      </c>
      <c r="N395" s="22" t="s">
        <v>12</v>
      </c>
      <c r="P395" s="21">
        <f>O395*H395</f>
        <v>0</v>
      </c>
      <c r="Q395" s="21">
        <v>0</v>
      </c>
      <c r="R395" s="21">
        <f>Q395*H395</f>
        <v>0</v>
      </c>
      <c r="S395" s="21">
        <v>0</v>
      </c>
      <c r="T395" s="20">
        <f>S395*H395</f>
        <v>0</v>
      </c>
      <c r="AR395" s="18" t="s">
        <v>8</v>
      </c>
      <c r="AT395" s="18" t="s">
        <v>11</v>
      </c>
      <c r="AU395" s="18" t="s">
        <v>0</v>
      </c>
      <c r="AY395" s="6" t="s">
        <v>10</v>
      </c>
      <c r="BE395" s="19">
        <f>IF(N395="základní",J395,0)</f>
        <v>0</v>
      </c>
      <c r="BF395" s="19">
        <f>IF(N395="snížená",J395,0)</f>
        <v>0</v>
      </c>
      <c r="BG395" s="19">
        <f>IF(N395="zákl. přenesená",J395,0)</f>
        <v>0</v>
      </c>
      <c r="BH395" s="19">
        <f>IF(N395="sníž. přenesená",J395,0)</f>
        <v>0</v>
      </c>
      <c r="BI395" s="19">
        <f>IF(N395="nulová",J395,0)</f>
        <v>0</v>
      </c>
      <c r="BJ395" s="6" t="s">
        <v>9</v>
      </c>
      <c r="BK395" s="19">
        <f>ROUND(I395*H395,2)</f>
        <v>0</v>
      </c>
      <c r="BL395" s="6" t="s">
        <v>8</v>
      </c>
      <c r="BM395" s="18" t="s">
        <v>102</v>
      </c>
    </row>
    <row r="396" spans="2:65" s="2" customFormat="1" x14ac:dyDescent="0.25">
      <c r="B396" s="3"/>
      <c r="D396" s="12" t="s">
        <v>5</v>
      </c>
      <c r="F396" s="17" t="s">
        <v>101</v>
      </c>
      <c r="I396" s="10"/>
      <c r="L396" s="3"/>
      <c r="M396" s="14"/>
      <c r="T396" s="13"/>
      <c r="AT396" s="6" t="s">
        <v>5</v>
      </c>
      <c r="AU396" s="6" t="s">
        <v>0</v>
      </c>
    </row>
    <row r="397" spans="2:65" s="2" customFormat="1" x14ac:dyDescent="0.25">
      <c r="B397" s="3"/>
      <c r="D397" s="16" t="s">
        <v>3</v>
      </c>
      <c r="F397" s="15" t="s">
        <v>100</v>
      </c>
      <c r="I397" s="10"/>
      <c r="L397" s="3"/>
      <c r="M397" s="14"/>
      <c r="T397" s="13"/>
      <c r="AT397" s="6" t="s">
        <v>3</v>
      </c>
      <c r="AU397" s="6" t="s">
        <v>0</v>
      </c>
    </row>
    <row r="398" spans="2:65" s="43" customFormat="1" x14ac:dyDescent="0.25">
      <c r="B398" s="47"/>
      <c r="D398" s="12" t="s">
        <v>22</v>
      </c>
      <c r="E398" s="44" t="s">
        <v>13</v>
      </c>
      <c r="F398" s="50" t="s">
        <v>0</v>
      </c>
      <c r="H398" s="49">
        <v>2</v>
      </c>
      <c r="I398" s="48"/>
      <c r="L398" s="47"/>
      <c r="M398" s="46"/>
      <c r="T398" s="45"/>
      <c r="AT398" s="44" t="s">
        <v>22</v>
      </c>
      <c r="AU398" s="44" t="s">
        <v>0</v>
      </c>
      <c r="AV398" s="43" t="s">
        <v>0</v>
      </c>
      <c r="AW398" s="43" t="s">
        <v>21</v>
      </c>
      <c r="AX398" s="43" t="s">
        <v>9</v>
      </c>
      <c r="AY398" s="44" t="s">
        <v>10</v>
      </c>
    </row>
    <row r="399" spans="2:65" s="2" customFormat="1" ht="21.75" customHeight="1" x14ac:dyDescent="0.25">
      <c r="B399" s="3"/>
      <c r="C399" s="31" t="s">
        <v>99</v>
      </c>
      <c r="D399" s="31" t="s">
        <v>11</v>
      </c>
      <c r="E399" s="30" t="s">
        <v>98</v>
      </c>
      <c r="F399" s="29" t="s">
        <v>97</v>
      </c>
      <c r="G399" s="28" t="s">
        <v>43</v>
      </c>
      <c r="H399" s="27">
        <v>5</v>
      </c>
      <c r="I399" s="26"/>
      <c r="J399" s="25">
        <f>ROUND(I399*H399,2)</f>
        <v>0</v>
      </c>
      <c r="K399" s="24"/>
      <c r="L399" s="3"/>
      <c r="M399" s="23" t="s">
        <v>13</v>
      </c>
      <c r="N399" s="22" t="s">
        <v>12</v>
      </c>
      <c r="P399" s="21">
        <f>O399*H399</f>
        <v>0</v>
      </c>
      <c r="Q399" s="21">
        <v>4.0000000000000002E-4</v>
      </c>
      <c r="R399" s="21">
        <f>Q399*H399</f>
        <v>2E-3</v>
      </c>
      <c r="S399" s="21">
        <v>0</v>
      </c>
      <c r="T399" s="20">
        <f>S399*H399</f>
        <v>0</v>
      </c>
      <c r="AR399" s="18" t="s">
        <v>8</v>
      </c>
      <c r="AT399" s="18" t="s">
        <v>11</v>
      </c>
      <c r="AU399" s="18" t="s">
        <v>0</v>
      </c>
      <c r="AY399" s="6" t="s">
        <v>10</v>
      </c>
      <c r="BE399" s="19">
        <f>IF(N399="základní",J399,0)</f>
        <v>0</v>
      </c>
      <c r="BF399" s="19">
        <f>IF(N399="snížená",J399,0)</f>
        <v>0</v>
      </c>
      <c r="BG399" s="19">
        <f>IF(N399="zákl. přenesená",J399,0)</f>
        <v>0</v>
      </c>
      <c r="BH399" s="19">
        <f>IF(N399="sníž. přenesená",J399,0)</f>
        <v>0</v>
      </c>
      <c r="BI399" s="19">
        <f>IF(N399="nulová",J399,0)</f>
        <v>0</v>
      </c>
      <c r="BJ399" s="6" t="s">
        <v>9</v>
      </c>
      <c r="BK399" s="19">
        <f>ROUND(I399*H399,2)</f>
        <v>0</v>
      </c>
      <c r="BL399" s="6" t="s">
        <v>8</v>
      </c>
      <c r="BM399" s="18" t="s">
        <v>96</v>
      </c>
    </row>
    <row r="400" spans="2:65" s="2" customFormat="1" x14ac:dyDescent="0.25">
      <c r="B400" s="3"/>
      <c r="D400" s="12" t="s">
        <v>5</v>
      </c>
      <c r="F400" s="17" t="s">
        <v>95</v>
      </c>
      <c r="I400" s="10"/>
      <c r="L400" s="3"/>
      <c r="M400" s="14"/>
      <c r="T400" s="13"/>
      <c r="AT400" s="6" t="s">
        <v>5</v>
      </c>
      <c r="AU400" s="6" t="s">
        <v>0</v>
      </c>
    </row>
    <row r="401" spans="2:65" s="2" customFormat="1" x14ac:dyDescent="0.25">
      <c r="B401" s="3"/>
      <c r="D401" s="16" t="s">
        <v>3</v>
      </c>
      <c r="F401" s="15" t="s">
        <v>94</v>
      </c>
      <c r="I401" s="10"/>
      <c r="L401" s="3"/>
      <c r="M401" s="14"/>
      <c r="T401" s="13"/>
      <c r="AT401" s="6" t="s">
        <v>3</v>
      </c>
      <c r="AU401" s="6" t="s">
        <v>0</v>
      </c>
    </row>
    <row r="402" spans="2:65" s="43" customFormat="1" x14ac:dyDescent="0.25">
      <c r="B402" s="47"/>
      <c r="D402" s="12" t="s">
        <v>22</v>
      </c>
      <c r="E402" s="44" t="s">
        <v>13</v>
      </c>
      <c r="F402" s="50" t="s">
        <v>93</v>
      </c>
      <c r="H402" s="49">
        <v>5</v>
      </c>
      <c r="I402" s="48"/>
      <c r="L402" s="47"/>
      <c r="M402" s="46"/>
      <c r="T402" s="45"/>
      <c r="AT402" s="44" t="s">
        <v>22</v>
      </c>
      <c r="AU402" s="44" t="s">
        <v>0</v>
      </c>
      <c r="AV402" s="43" t="s">
        <v>0</v>
      </c>
      <c r="AW402" s="43" t="s">
        <v>21</v>
      </c>
      <c r="AX402" s="43" t="s">
        <v>9</v>
      </c>
      <c r="AY402" s="44" t="s">
        <v>10</v>
      </c>
    </row>
    <row r="403" spans="2:65" s="2" customFormat="1" ht="16.5" customHeight="1" x14ac:dyDescent="0.25">
      <c r="B403" s="3"/>
      <c r="C403" s="61" t="s">
        <v>92</v>
      </c>
      <c r="D403" s="61" t="s">
        <v>49</v>
      </c>
      <c r="E403" s="60" t="s">
        <v>91</v>
      </c>
      <c r="F403" s="59" t="s">
        <v>89</v>
      </c>
      <c r="G403" s="58" t="s">
        <v>43</v>
      </c>
      <c r="H403" s="57">
        <v>5.05</v>
      </c>
      <c r="I403" s="56"/>
      <c r="J403" s="55">
        <f>ROUND(I403*H403,2)</f>
        <v>0</v>
      </c>
      <c r="K403" s="54"/>
      <c r="L403" s="53"/>
      <c r="M403" s="52" t="s">
        <v>13</v>
      </c>
      <c r="N403" s="51" t="s">
        <v>12</v>
      </c>
      <c r="P403" s="21">
        <f>O403*H403</f>
        <v>0</v>
      </c>
      <c r="Q403" s="21">
        <v>1.3839999999999999</v>
      </c>
      <c r="R403" s="21">
        <f>Q403*H403</f>
        <v>6.9891999999999994</v>
      </c>
      <c r="S403" s="21">
        <v>0</v>
      </c>
      <c r="T403" s="20">
        <f>S403*H403</f>
        <v>0</v>
      </c>
      <c r="AR403" s="18" t="s">
        <v>50</v>
      </c>
      <c r="AT403" s="18" t="s">
        <v>49</v>
      </c>
      <c r="AU403" s="18" t="s">
        <v>0</v>
      </c>
      <c r="AY403" s="6" t="s">
        <v>10</v>
      </c>
      <c r="BE403" s="19">
        <f>IF(N403="základní",J403,0)</f>
        <v>0</v>
      </c>
      <c r="BF403" s="19">
        <f>IF(N403="snížená",J403,0)</f>
        <v>0</v>
      </c>
      <c r="BG403" s="19">
        <f>IF(N403="zákl. přenesená",J403,0)</f>
        <v>0</v>
      </c>
      <c r="BH403" s="19">
        <f>IF(N403="sníž. přenesená",J403,0)</f>
        <v>0</v>
      </c>
      <c r="BI403" s="19">
        <f>IF(N403="nulová",J403,0)</f>
        <v>0</v>
      </c>
      <c r="BJ403" s="6" t="s">
        <v>9</v>
      </c>
      <c r="BK403" s="19">
        <f>ROUND(I403*H403,2)</f>
        <v>0</v>
      </c>
      <c r="BL403" s="6" t="s">
        <v>8</v>
      </c>
      <c r="BM403" s="18" t="s">
        <v>90</v>
      </c>
    </row>
    <row r="404" spans="2:65" s="2" customFormat="1" x14ac:dyDescent="0.25">
      <c r="B404" s="3"/>
      <c r="D404" s="12" t="s">
        <v>5</v>
      </c>
      <c r="F404" s="17" t="s">
        <v>89</v>
      </c>
      <c r="I404" s="10"/>
      <c r="L404" s="3"/>
      <c r="M404" s="14"/>
      <c r="T404" s="13"/>
      <c r="AT404" s="6" t="s">
        <v>5</v>
      </c>
      <c r="AU404" s="6" t="s">
        <v>0</v>
      </c>
    </row>
    <row r="405" spans="2:65" s="43" customFormat="1" x14ac:dyDescent="0.25">
      <c r="B405" s="47"/>
      <c r="D405" s="12" t="s">
        <v>22</v>
      </c>
      <c r="F405" s="50" t="s">
        <v>88</v>
      </c>
      <c r="H405" s="49">
        <v>5.05</v>
      </c>
      <c r="I405" s="48"/>
      <c r="L405" s="47"/>
      <c r="M405" s="46"/>
      <c r="T405" s="45"/>
      <c r="AT405" s="44" t="s">
        <v>22</v>
      </c>
      <c r="AU405" s="44" t="s">
        <v>0</v>
      </c>
      <c r="AV405" s="43" t="s">
        <v>0</v>
      </c>
      <c r="AW405" s="43" t="s">
        <v>87</v>
      </c>
      <c r="AX405" s="43" t="s">
        <v>9</v>
      </c>
      <c r="AY405" s="44" t="s">
        <v>10</v>
      </c>
    </row>
    <row r="406" spans="2:65" s="2" customFormat="1" ht="16.5" customHeight="1" x14ac:dyDescent="0.25">
      <c r="B406" s="3"/>
      <c r="C406" s="31" t="s">
        <v>86</v>
      </c>
      <c r="D406" s="31" t="s">
        <v>11</v>
      </c>
      <c r="E406" s="30" t="s">
        <v>85</v>
      </c>
      <c r="F406" s="29" t="s">
        <v>84</v>
      </c>
      <c r="G406" s="28" t="s">
        <v>83</v>
      </c>
      <c r="H406" s="27">
        <v>6.25</v>
      </c>
      <c r="I406" s="26"/>
      <c r="J406" s="25">
        <f>ROUND(I406*H406,2)</f>
        <v>0</v>
      </c>
      <c r="K406" s="24"/>
      <c r="L406" s="3"/>
      <c r="M406" s="23" t="s">
        <v>13</v>
      </c>
      <c r="N406" s="22" t="s">
        <v>12</v>
      </c>
      <c r="P406" s="21">
        <f>O406*H406</f>
        <v>0</v>
      </c>
      <c r="Q406" s="21">
        <v>2.5018699999999998</v>
      </c>
      <c r="R406" s="21">
        <f>Q406*H406</f>
        <v>15.636687499999999</v>
      </c>
      <c r="S406" s="21">
        <v>0</v>
      </c>
      <c r="T406" s="20">
        <f>S406*H406</f>
        <v>0</v>
      </c>
      <c r="AR406" s="18" t="s">
        <v>8</v>
      </c>
      <c r="AT406" s="18" t="s">
        <v>11</v>
      </c>
      <c r="AU406" s="18" t="s">
        <v>0</v>
      </c>
      <c r="AY406" s="6" t="s">
        <v>10</v>
      </c>
      <c r="BE406" s="19">
        <f>IF(N406="základní",J406,0)</f>
        <v>0</v>
      </c>
      <c r="BF406" s="19">
        <f>IF(N406="snížená",J406,0)</f>
        <v>0</v>
      </c>
      <c r="BG406" s="19">
        <f>IF(N406="zákl. přenesená",J406,0)</f>
        <v>0</v>
      </c>
      <c r="BH406" s="19">
        <f>IF(N406="sníž. přenesená",J406,0)</f>
        <v>0</v>
      </c>
      <c r="BI406" s="19">
        <f>IF(N406="nulová",J406,0)</f>
        <v>0</v>
      </c>
      <c r="BJ406" s="6" t="s">
        <v>9</v>
      </c>
      <c r="BK406" s="19">
        <f>ROUND(I406*H406,2)</f>
        <v>0</v>
      </c>
      <c r="BL406" s="6" t="s">
        <v>8</v>
      </c>
      <c r="BM406" s="18" t="s">
        <v>82</v>
      </c>
    </row>
    <row r="407" spans="2:65" s="2" customFormat="1" x14ac:dyDescent="0.25">
      <c r="B407" s="3"/>
      <c r="D407" s="12" t="s">
        <v>5</v>
      </c>
      <c r="F407" s="17" t="s">
        <v>81</v>
      </c>
      <c r="I407" s="10"/>
      <c r="L407" s="3"/>
      <c r="M407" s="14"/>
      <c r="T407" s="13"/>
      <c r="AT407" s="6" t="s">
        <v>5</v>
      </c>
      <c r="AU407" s="6" t="s">
        <v>0</v>
      </c>
    </row>
    <row r="408" spans="2:65" s="2" customFormat="1" x14ac:dyDescent="0.25">
      <c r="B408" s="3"/>
      <c r="D408" s="16" t="s">
        <v>3</v>
      </c>
      <c r="F408" s="15" t="s">
        <v>80</v>
      </c>
      <c r="I408" s="10"/>
      <c r="L408" s="3"/>
      <c r="M408" s="14"/>
      <c r="T408" s="13"/>
      <c r="AT408" s="6" t="s">
        <v>3</v>
      </c>
      <c r="AU408" s="6" t="s">
        <v>0</v>
      </c>
    </row>
    <row r="409" spans="2:65" s="2" customFormat="1" ht="39" x14ac:dyDescent="0.25">
      <c r="B409" s="3"/>
      <c r="D409" s="12" t="s">
        <v>1</v>
      </c>
      <c r="F409" s="11" t="s">
        <v>79</v>
      </c>
      <c r="I409" s="10"/>
      <c r="L409" s="3"/>
      <c r="M409" s="14"/>
      <c r="T409" s="13"/>
      <c r="AT409" s="6" t="s">
        <v>1</v>
      </c>
      <c r="AU409" s="6" t="s">
        <v>0</v>
      </c>
    </row>
    <row r="410" spans="2:65" s="43" customFormat="1" x14ac:dyDescent="0.25">
      <c r="B410" s="47"/>
      <c r="D410" s="12" t="s">
        <v>22</v>
      </c>
      <c r="E410" s="44" t="s">
        <v>13</v>
      </c>
      <c r="F410" s="50" t="s">
        <v>78</v>
      </c>
      <c r="H410" s="49">
        <v>6.25</v>
      </c>
      <c r="I410" s="48"/>
      <c r="L410" s="47"/>
      <c r="M410" s="46"/>
      <c r="T410" s="45"/>
      <c r="AT410" s="44" t="s">
        <v>22</v>
      </c>
      <c r="AU410" s="44" t="s">
        <v>0</v>
      </c>
      <c r="AV410" s="43" t="s">
        <v>0</v>
      </c>
      <c r="AW410" s="43" t="s">
        <v>21</v>
      </c>
      <c r="AX410" s="43" t="s">
        <v>69</v>
      </c>
      <c r="AY410" s="44" t="s">
        <v>10</v>
      </c>
    </row>
    <row r="411" spans="2:65" s="62" customFormat="1" x14ac:dyDescent="0.25">
      <c r="B411" s="66"/>
      <c r="D411" s="12" t="s">
        <v>22</v>
      </c>
      <c r="E411" s="63" t="s">
        <v>13</v>
      </c>
      <c r="F411" s="69" t="s">
        <v>68</v>
      </c>
      <c r="H411" s="68">
        <v>6.25</v>
      </c>
      <c r="I411" s="67"/>
      <c r="L411" s="66"/>
      <c r="M411" s="65"/>
      <c r="T411" s="64"/>
      <c r="AT411" s="63" t="s">
        <v>22</v>
      </c>
      <c r="AU411" s="63" t="s">
        <v>0</v>
      </c>
      <c r="AV411" s="62" t="s">
        <v>8</v>
      </c>
      <c r="AW411" s="62" t="s">
        <v>21</v>
      </c>
      <c r="AX411" s="62" t="s">
        <v>9</v>
      </c>
      <c r="AY411" s="63" t="s">
        <v>10</v>
      </c>
    </row>
    <row r="412" spans="2:65" s="2" customFormat="1" ht="16.5" customHeight="1" x14ac:dyDescent="0.25">
      <c r="B412" s="3"/>
      <c r="C412" s="31" t="s">
        <v>77</v>
      </c>
      <c r="D412" s="31" t="s">
        <v>11</v>
      </c>
      <c r="E412" s="30" t="s">
        <v>76</v>
      </c>
      <c r="F412" s="29" t="s">
        <v>75</v>
      </c>
      <c r="G412" s="28" t="s">
        <v>74</v>
      </c>
      <c r="H412" s="27">
        <v>11</v>
      </c>
      <c r="I412" s="26"/>
      <c r="J412" s="25">
        <f>ROUND(I412*H412,2)</f>
        <v>0</v>
      </c>
      <c r="K412" s="24"/>
      <c r="L412" s="3"/>
      <c r="M412" s="23" t="s">
        <v>13</v>
      </c>
      <c r="N412" s="22" t="s">
        <v>12</v>
      </c>
      <c r="P412" s="21">
        <f>O412*H412</f>
        <v>0</v>
      </c>
      <c r="Q412" s="21">
        <v>4.0181399999999999E-3</v>
      </c>
      <c r="R412" s="21">
        <f>Q412*H412</f>
        <v>4.4199539999999995E-2</v>
      </c>
      <c r="S412" s="21">
        <v>0</v>
      </c>
      <c r="T412" s="20">
        <f>S412*H412</f>
        <v>0</v>
      </c>
      <c r="AR412" s="18" t="s">
        <v>8</v>
      </c>
      <c r="AT412" s="18" t="s">
        <v>11</v>
      </c>
      <c r="AU412" s="18" t="s">
        <v>0</v>
      </c>
      <c r="AY412" s="6" t="s">
        <v>10</v>
      </c>
      <c r="BE412" s="19">
        <f>IF(N412="základní",J412,0)</f>
        <v>0</v>
      </c>
      <c r="BF412" s="19">
        <f>IF(N412="snížená",J412,0)</f>
        <v>0</v>
      </c>
      <c r="BG412" s="19">
        <f>IF(N412="zákl. přenesená",J412,0)</f>
        <v>0</v>
      </c>
      <c r="BH412" s="19">
        <f>IF(N412="sníž. přenesená",J412,0)</f>
        <v>0</v>
      </c>
      <c r="BI412" s="19">
        <f>IF(N412="nulová",J412,0)</f>
        <v>0</v>
      </c>
      <c r="BJ412" s="6" t="s">
        <v>9</v>
      </c>
      <c r="BK412" s="19">
        <f>ROUND(I412*H412,2)</f>
        <v>0</v>
      </c>
      <c r="BL412" s="6" t="s">
        <v>8</v>
      </c>
      <c r="BM412" s="18" t="s">
        <v>73</v>
      </c>
    </row>
    <row r="413" spans="2:65" s="2" customFormat="1" x14ac:dyDescent="0.25">
      <c r="B413" s="3"/>
      <c r="D413" s="12" t="s">
        <v>5</v>
      </c>
      <c r="F413" s="17" t="s">
        <v>72</v>
      </c>
      <c r="I413" s="10"/>
      <c r="L413" s="3"/>
      <c r="M413" s="14"/>
      <c r="T413" s="13"/>
      <c r="AT413" s="6" t="s">
        <v>5</v>
      </c>
      <c r="AU413" s="6" t="s">
        <v>0</v>
      </c>
    </row>
    <row r="414" spans="2:65" s="2" customFormat="1" x14ac:dyDescent="0.25">
      <c r="B414" s="3"/>
      <c r="D414" s="16" t="s">
        <v>3</v>
      </c>
      <c r="F414" s="15" t="s">
        <v>71</v>
      </c>
      <c r="I414" s="10"/>
      <c r="L414" s="3"/>
      <c r="M414" s="14"/>
      <c r="T414" s="13"/>
      <c r="AT414" s="6" t="s">
        <v>3</v>
      </c>
      <c r="AU414" s="6" t="s">
        <v>0</v>
      </c>
    </row>
    <row r="415" spans="2:65" s="43" customFormat="1" x14ac:dyDescent="0.25">
      <c r="B415" s="47"/>
      <c r="D415" s="12" t="s">
        <v>22</v>
      </c>
      <c r="E415" s="44" t="s">
        <v>13</v>
      </c>
      <c r="F415" s="50" t="s">
        <v>70</v>
      </c>
      <c r="H415" s="49">
        <v>11</v>
      </c>
      <c r="I415" s="48"/>
      <c r="L415" s="47"/>
      <c r="M415" s="46"/>
      <c r="T415" s="45"/>
      <c r="AT415" s="44" t="s">
        <v>22</v>
      </c>
      <c r="AU415" s="44" t="s">
        <v>0</v>
      </c>
      <c r="AV415" s="43" t="s">
        <v>0</v>
      </c>
      <c r="AW415" s="43" t="s">
        <v>21</v>
      </c>
      <c r="AX415" s="43" t="s">
        <v>69</v>
      </c>
      <c r="AY415" s="44" t="s">
        <v>10</v>
      </c>
    </row>
    <row r="416" spans="2:65" s="62" customFormat="1" x14ac:dyDescent="0.25">
      <c r="B416" s="66"/>
      <c r="D416" s="12" t="s">
        <v>22</v>
      </c>
      <c r="E416" s="63" t="s">
        <v>13</v>
      </c>
      <c r="F416" s="69" t="s">
        <v>68</v>
      </c>
      <c r="H416" s="68">
        <v>11</v>
      </c>
      <c r="I416" s="67"/>
      <c r="L416" s="66"/>
      <c r="M416" s="65"/>
      <c r="T416" s="64"/>
      <c r="AT416" s="63" t="s">
        <v>22</v>
      </c>
      <c r="AU416" s="63" t="s">
        <v>0</v>
      </c>
      <c r="AV416" s="62" t="s">
        <v>8</v>
      </c>
      <c r="AW416" s="62" t="s">
        <v>21</v>
      </c>
      <c r="AX416" s="62" t="s">
        <v>9</v>
      </c>
      <c r="AY416" s="63" t="s">
        <v>10</v>
      </c>
    </row>
    <row r="417" spans="2:65" s="2" customFormat="1" ht="16.5" customHeight="1" x14ac:dyDescent="0.25">
      <c r="B417" s="3"/>
      <c r="C417" s="31" t="s">
        <v>67</v>
      </c>
      <c r="D417" s="31" t="s">
        <v>11</v>
      </c>
      <c r="E417" s="30" t="s">
        <v>66</v>
      </c>
      <c r="F417" s="29" t="s">
        <v>64</v>
      </c>
      <c r="G417" s="28" t="s">
        <v>14</v>
      </c>
      <c r="H417" s="27">
        <v>0.97499999999999998</v>
      </c>
      <c r="I417" s="26"/>
      <c r="J417" s="25">
        <f>ROUND(I417*H417,2)</f>
        <v>0</v>
      </c>
      <c r="K417" s="24"/>
      <c r="L417" s="3"/>
      <c r="M417" s="23" t="s">
        <v>13</v>
      </c>
      <c r="N417" s="22" t="s">
        <v>12</v>
      </c>
      <c r="P417" s="21">
        <f>O417*H417</f>
        <v>0</v>
      </c>
      <c r="Q417" s="21">
        <v>0.99734762160000001</v>
      </c>
      <c r="R417" s="21">
        <f>Q417*H417</f>
        <v>0.97241393105999996</v>
      </c>
      <c r="S417" s="21">
        <v>0</v>
      </c>
      <c r="T417" s="20">
        <f>S417*H417</f>
        <v>0</v>
      </c>
      <c r="AR417" s="18" t="s">
        <v>8</v>
      </c>
      <c r="AT417" s="18" t="s">
        <v>11</v>
      </c>
      <c r="AU417" s="18" t="s">
        <v>0</v>
      </c>
      <c r="AY417" s="6" t="s">
        <v>10</v>
      </c>
      <c r="BE417" s="19">
        <f>IF(N417="základní",J417,0)</f>
        <v>0</v>
      </c>
      <c r="BF417" s="19">
        <f>IF(N417="snížená",J417,0)</f>
        <v>0</v>
      </c>
      <c r="BG417" s="19">
        <f>IF(N417="zákl. přenesená",J417,0)</f>
        <v>0</v>
      </c>
      <c r="BH417" s="19">
        <f>IF(N417="sníž. přenesená",J417,0)</f>
        <v>0</v>
      </c>
      <c r="BI417" s="19">
        <f>IF(N417="nulová",J417,0)</f>
        <v>0</v>
      </c>
      <c r="BJ417" s="6" t="s">
        <v>9</v>
      </c>
      <c r="BK417" s="19">
        <f>ROUND(I417*H417,2)</f>
        <v>0</v>
      </c>
      <c r="BL417" s="6" t="s">
        <v>8</v>
      </c>
      <c r="BM417" s="18" t="s">
        <v>65</v>
      </c>
    </row>
    <row r="418" spans="2:65" s="2" customFormat="1" x14ac:dyDescent="0.25">
      <c r="B418" s="3"/>
      <c r="D418" s="12" t="s">
        <v>5</v>
      </c>
      <c r="F418" s="17" t="s">
        <v>64</v>
      </c>
      <c r="I418" s="10"/>
      <c r="L418" s="3"/>
      <c r="M418" s="14"/>
      <c r="T418" s="13"/>
      <c r="AT418" s="6" t="s">
        <v>5</v>
      </c>
      <c r="AU418" s="6" t="s">
        <v>0</v>
      </c>
    </row>
    <row r="419" spans="2:65" s="2" customFormat="1" x14ac:dyDescent="0.25">
      <c r="B419" s="3"/>
      <c r="D419" s="16" t="s">
        <v>3</v>
      </c>
      <c r="F419" s="15" t="s">
        <v>63</v>
      </c>
      <c r="I419" s="10"/>
      <c r="L419" s="3"/>
      <c r="M419" s="14"/>
      <c r="T419" s="13"/>
      <c r="AT419" s="6" t="s">
        <v>3</v>
      </c>
      <c r="AU419" s="6" t="s">
        <v>0</v>
      </c>
    </row>
    <row r="420" spans="2:65" s="43" customFormat="1" x14ac:dyDescent="0.25">
      <c r="B420" s="47"/>
      <c r="D420" s="12" t="s">
        <v>22</v>
      </c>
      <c r="E420" s="44" t="s">
        <v>13</v>
      </c>
      <c r="F420" s="50" t="s">
        <v>62</v>
      </c>
      <c r="H420" s="49">
        <v>0.97499999999999998</v>
      </c>
      <c r="I420" s="48"/>
      <c r="L420" s="47"/>
      <c r="M420" s="46"/>
      <c r="T420" s="45"/>
      <c r="AT420" s="44" t="s">
        <v>22</v>
      </c>
      <c r="AU420" s="44" t="s">
        <v>0</v>
      </c>
      <c r="AV420" s="43" t="s">
        <v>0</v>
      </c>
      <c r="AW420" s="43" t="s">
        <v>21</v>
      </c>
      <c r="AX420" s="43" t="s">
        <v>9</v>
      </c>
      <c r="AY420" s="44" t="s">
        <v>10</v>
      </c>
    </row>
    <row r="421" spans="2:65" s="32" customFormat="1" ht="22.9" customHeight="1" x14ac:dyDescent="0.2">
      <c r="B421" s="39"/>
      <c r="D421" s="34" t="s">
        <v>18</v>
      </c>
      <c r="E421" s="42" t="s">
        <v>61</v>
      </c>
      <c r="F421" s="42" t="s">
        <v>60</v>
      </c>
      <c r="I421" s="41"/>
      <c r="J421" s="40">
        <f>BK421</f>
        <v>0</v>
      </c>
      <c r="L421" s="39"/>
      <c r="M421" s="38"/>
      <c r="P421" s="37">
        <f>SUM(P422:P431)</f>
        <v>0</v>
      </c>
      <c r="R421" s="37">
        <f>SUM(R422:R431)</f>
        <v>4.3247749999999995E-3</v>
      </c>
      <c r="T421" s="36">
        <f>SUM(T422:T431)</f>
        <v>0</v>
      </c>
      <c r="AR421" s="34" t="s">
        <v>9</v>
      </c>
      <c r="AT421" s="35" t="s">
        <v>18</v>
      </c>
      <c r="AU421" s="35" t="s">
        <v>9</v>
      </c>
      <c r="AY421" s="34" t="s">
        <v>10</v>
      </c>
      <c r="BK421" s="33">
        <f>SUM(BK422:BK431)</f>
        <v>0</v>
      </c>
    </row>
    <row r="422" spans="2:65" s="2" customFormat="1" ht="16.5" customHeight="1" x14ac:dyDescent="0.25">
      <c r="B422" s="3"/>
      <c r="C422" s="31" t="s">
        <v>59</v>
      </c>
      <c r="D422" s="31" t="s">
        <v>11</v>
      </c>
      <c r="E422" s="30" t="s">
        <v>58</v>
      </c>
      <c r="F422" s="29" t="s">
        <v>57</v>
      </c>
      <c r="G422" s="28" t="s">
        <v>51</v>
      </c>
      <c r="H422" s="27">
        <v>2</v>
      </c>
      <c r="I422" s="26"/>
      <c r="J422" s="25">
        <f>ROUND(I422*H422,2)</f>
        <v>0</v>
      </c>
      <c r="K422" s="24"/>
      <c r="L422" s="3"/>
      <c r="M422" s="23" t="s">
        <v>13</v>
      </c>
      <c r="N422" s="22" t="s">
        <v>12</v>
      </c>
      <c r="P422" s="21">
        <f>O422*H422</f>
        <v>0</v>
      </c>
      <c r="Q422" s="21">
        <v>0</v>
      </c>
      <c r="R422" s="21">
        <f>Q422*H422</f>
        <v>0</v>
      </c>
      <c r="S422" s="21">
        <v>0</v>
      </c>
      <c r="T422" s="20">
        <f>S422*H422</f>
        <v>0</v>
      </c>
      <c r="AR422" s="18" t="s">
        <v>8</v>
      </c>
      <c r="AT422" s="18" t="s">
        <v>11</v>
      </c>
      <c r="AU422" s="18" t="s">
        <v>0</v>
      </c>
      <c r="AY422" s="6" t="s">
        <v>10</v>
      </c>
      <c r="BE422" s="19">
        <f>IF(N422="základní",J422,0)</f>
        <v>0</v>
      </c>
      <c r="BF422" s="19">
        <f>IF(N422="snížená",J422,0)</f>
        <v>0</v>
      </c>
      <c r="BG422" s="19">
        <f>IF(N422="zákl. přenesená",J422,0)</f>
        <v>0</v>
      </c>
      <c r="BH422" s="19">
        <f>IF(N422="sníž. přenesená",J422,0)</f>
        <v>0</v>
      </c>
      <c r="BI422" s="19">
        <f>IF(N422="nulová",J422,0)</f>
        <v>0</v>
      </c>
      <c r="BJ422" s="6" t="s">
        <v>9</v>
      </c>
      <c r="BK422" s="19">
        <f>ROUND(I422*H422,2)</f>
        <v>0</v>
      </c>
      <c r="BL422" s="6" t="s">
        <v>8</v>
      </c>
      <c r="BM422" s="18" t="s">
        <v>56</v>
      </c>
    </row>
    <row r="423" spans="2:65" s="2" customFormat="1" x14ac:dyDescent="0.25">
      <c r="B423" s="3"/>
      <c r="D423" s="12" t="s">
        <v>5</v>
      </c>
      <c r="F423" s="17" t="s">
        <v>55</v>
      </c>
      <c r="I423" s="10"/>
      <c r="L423" s="3"/>
      <c r="M423" s="14"/>
      <c r="T423" s="13"/>
      <c r="AT423" s="6" t="s">
        <v>5</v>
      </c>
      <c r="AU423" s="6" t="s">
        <v>0</v>
      </c>
    </row>
    <row r="424" spans="2:65" s="2" customFormat="1" x14ac:dyDescent="0.25">
      <c r="B424" s="3"/>
      <c r="D424" s="16" t="s">
        <v>3</v>
      </c>
      <c r="F424" s="15" t="s">
        <v>54</v>
      </c>
      <c r="I424" s="10"/>
      <c r="L424" s="3"/>
      <c r="M424" s="14"/>
      <c r="T424" s="13"/>
      <c r="AT424" s="6" t="s">
        <v>3</v>
      </c>
      <c r="AU424" s="6" t="s">
        <v>0</v>
      </c>
    </row>
    <row r="425" spans="2:65" s="43" customFormat="1" x14ac:dyDescent="0.25">
      <c r="B425" s="47"/>
      <c r="D425" s="12" t="s">
        <v>22</v>
      </c>
      <c r="E425" s="44" t="s">
        <v>13</v>
      </c>
      <c r="F425" s="50" t="s">
        <v>0</v>
      </c>
      <c r="H425" s="49">
        <v>2</v>
      </c>
      <c r="I425" s="48"/>
      <c r="L425" s="47"/>
      <c r="M425" s="46"/>
      <c r="T425" s="45"/>
      <c r="AT425" s="44" t="s">
        <v>22</v>
      </c>
      <c r="AU425" s="44" t="s">
        <v>0</v>
      </c>
      <c r="AV425" s="43" t="s">
        <v>0</v>
      </c>
      <c r="AW425" s="43" t="s">
        <v>21</v>
      </c>
      <c r="AX425" s="43" t="s">
        <v>9</v>
      </c>
      <c r="AY425" s="44" t="s">
        <v>10</v>
      </c>
    </row>
    <row r="426" spans="2:65" s="2" customFormat="1" ht="16.5" customHeight="1" x14ac:dyDescent="0.25">
      <c r="B426" s="3"/>
      <c r="C426" s="61" t="s">
        <v>53</v>
      </c>
      <c r="D426" s="61" t="s">
        <v>49</v>
      </c>
      <c r="E426" s="60" t="s">
        <v>52</v>
      </c>
      <c r="F426" s="59" t="s">
        <v>47</v>
      </c>
      <c r="G426" s="58" t="s">
        <v>51</v>
      </c>
      <c r="H426" s="57">
        <v>2</v>
      </c>
      <c r="I426" s="56"/>
      <c r="J426" s="55">
        <f>ROUND(I426*H426,2)</f>
        <v>0</v>
      </c>
      <c r="K426" s="54"/>
      <c r="L426" s="53"/>
      <c r="M426" s="52" t="s">
        <v>13</v>
      </c>
      <c r="N426" s="51" t="s">
        <v>12</v>
      </c>
      <c r="P426" s="21">
        <f>O426*H426</f>
        <v>0</v>
      </c>
      <c r="Q426" s="21">
        <v>2.0999999999999999E-3</v>
      </c>
      <c r="R426" s="21">
        <f>Q426*H426</f>
        <v>4.1999999999999997E-3</v>
      </c>
      <c r="S426" s="21">
        <v>0</v>
      </c>
      <c r="T426" s="20">
        <f>S426*H426</f>
        <v>0</v>
      </c>
      <c r="AR426" s="18" t="s">
        <v>50</v>
      </c>
      <c r="AT426" s="18" t="s">
        <v>49</v>
      </c>
      <c r="AU426" s="18" t="s">
        <v>0</v>
      </c>
      <c r="AY426" s="6" t="s">
        <v>10</v>
      </c>
      <c r="BE426" s="19">
        <f>IF(N426="základní",J426,0)</f>
        <v>0</v>
      </c>
      <c r="BF426" s="19">
        <f>IF(N426="snížená",J426,0)</f>
        <v>0</v>
      </c>
      <c r="BG426" s="19">
        <f>IF(N426="zákl. přenesená",J426,0)</f>
        <v>0</v>
      </c>
      <c r="BH426" s="19">
        <f>IF(N426="sníž. přenesená",J426,0)</f>
        <v>0</v>
      </c>
      <c r="BI426" s="19">
        <f>IF(N426="nulová",J426,0)</f>
        <v>0</v>
      </c>
      <c r="BJ426" s="6" t="s">
        <v>9</v>
      </c>
      <c r="BK426" s="19">
        <f>ROUND(I426*H426,2)</f>
        <v>0</v>
      </c>
      <c r="BL426" s="6" t="s">
        <v>8</v>
      </c>
      <c r="BM426" s="18" t="s">
        <v>48</v>
      </c>
    </row>
    <row r="427" spans="2:65" s="2" customFormat="1" x14ac:dyDescent="0.25">
      <c r="B427" s="3"/>
      <c r="D427" s="12" t="s">
        <v>5</v>
      </c>
      <c r="F427" s="17" t="s">
        <v>47</v>
      </c>
      <c r="I427" s="10"/>
      <c r="L427" s="3"/>
      <c r="M427" s="14"/>
      <c r="T427" s="13"/>
      <c r="AT427" s="6" t="s">
        <v>5</v>
      </c>
      <c r="AU427" s="6" t="s">
        <v>0</v>
      </c>
    </row>
    <row r="428" spans="2:65" s="2" customFormat="1" ht="16.5" customHeight="1" x14ac:dyDescent="0.25">
      <c r="B428" s="3"/>
      <c r="C428" s="31" t="s">
        <v>46</v>
      </c>
      <c r="D428" s="31" t="s">
        <v>11</v>
      </c>
      <c r="E428" s="30" t="s">
        <v>45</v>
      </c>
      <c r="F428" s="29" t="s">
        <v>44</v>
      </c>
      <c r="G428" s="28" t="s">
        <v>43</v>
      </c>
      <c r="H428" s="27">
        <v>15.5</v>
      </c>
      <c r="I428" s="26"/>
      <c r="J428" s="25">
        <f>ROUND(I428*H428,2)</f>
        <v>0</v>
      </c>
      <c r="K428" s="24"/>
      <c r="L428" s="3"/>
      <c r="M428" s="23" t="s">
        <v>13</v>
      </c>
      <c r="N428" s="22" t="s">
        <v>12</v>
      </c>
      <c r="P428" s="21">
        <f>O428*H428</f>
        <v>0</v>
      </c>
      <c r="Q428" s="21">
        <v>8.0499999999999992E-6</v>
      </c>
      <c r="R428" s="21">
        <f>Q428*H428</f>
        <v>1.2477499999999998E-4</v>
      </c>
      <c r="S428" s="21">
        <v>0</v>
      </c>
      <c r="T428" s="20">
        <f>S428*H428</f>
        <v>0</v>
      </c>
      <c r="AR428" s="18" t="s">
        <v>8</v>
      </c>
      <c r="AT428" s="18" t="s">
        <v>11</v>
      </c>
      <c r="AU428" s="18" t="s">
        <v>0</v>
      </c>
      <c r="AY428" s="6" t="s">
        <v>10</v>
      </c>
      <c r="BE428" s="19">
        <f>IF(N428="základní",J428,0)</f>
        <v>0</v>
      </c>
      <c r="BF428" s="19">
        <f>IF(N428="snížená",J428,0)</f>
        <v>0</v>
      </c>
      <c r="BG428" s="19">
        <f>IF(N428="zákl. přenesená",J428,0)</f>
        <v>0</v>
      </c>
      <c r="BH428" s="19">
        <f>IF(N428="sníž. přenesená",J428,0)</f>
        <v>0</v>
      </c>
      <c r="BI428" s="19">
        <f>IF(N428="nulová",J428,0)</f>
        <v>0</v>
      </c>
      <c r="BJ428" s="6" t="s">
        <v>9</v>
      </c>
      <c r="BK428" s="19">
        <f>ROUND(I428*H428,2)</f>
        <v>0</v>
      </c>
      <c r="BL428" s="6" t="s">
        <v>8</v>
      </c>
      <c r="BM428" s="18" t="s">
        <v>42</v>
      </c>
    </row>
    <row r="429" spans="2:65" s="2" customFormat="1" x14ac:dyDescent="0.25">
      <c r="B429" s="3"/>
      <c r="D429" s="12" t="s">
        <v>5</v>
      </c>
      <c r="F429" s="17" t="s">
        <v>41</v>
      </c>
      <c r="I429" s="10"/>
      <c r="L429" s="3"/>
      <c r="M429" s="14"/>
      <c r="T429" s="13"/>
      <c r="AT429" s="6" t="s">
        <v>5</v>
      </c>
      <c r="AU429" s="6" t="s">
        <v>0</v>
      </c>
    </row>
    <row r="430" spans="2:65" s="2" customFormat="1" x14ac:dyDescent="0.25">
      <c r="B430" s="3"/>
      <c r="D430" s="16" t="s">
        <v>3</v>
      </c>
      <c r="F430" s="15" t="s">
        <v>40</v>
      </c>
      <c r="I430" s="10"/>
      <c r="L430" s="3"/>
      <c r="M430" s="14"/>
      <c r="T430" s="13"/>
      <c r="AT430" s="6" t="s">
        <v>3</v>
      </c>
      <c r="AU430" s="6" t="s">
        <v>0</v>
      </c>
    </row>
    <row r="431" spans="2:65" s="43" customFormat="1" x14ac:dyDescent="0.25">
      <c r="B431" s="47"/>
      <c r="D431" s="12" t="s">
        <v>22</v>
      </c>
      <c r="E431" s="44" t="s">
        <v>13</v>
      </c>
      <c r="F431" s="50" t="s">
        <v>39</v>
      </c>
      <c r="H431" s="49">
        <v>15.5</v>
      </c>
      <c r="I431" s="48"/>
      <c r="L431" s="47"/>
      <c r="M431" s="46"/>
      <c r="T431" s="45"/>
      <c r="AT431" s="44" t="s">
        <v>22</v>
      </c>
      <c r="AU431" s="44" t="s">
        <v>0</v>
      </c>
      <c r="AV431" s="43" t="s">
        <v>0</v>
      </c>
      <c r="AW431" s="43" t="s">
        <v>21</v>
      </c>
      <c r="AX431" s="43" t="s">
        <v>9</v>
      </c>
      <c r="AY431" s="44" t="s">
        <v>10</v>
      </c>
    </row>
    <row r="432" spans="2:65" s="32" customFormat="1" ht="22.9" customHeight="1" x14ac:dyDescent="0.2">
      <c r="B432" s="39"/>
      <c r="D432" s="34" t="s">
        <v>18</v>
      </c>
      <c r="E432" s="42" t="s">
        <v>38</v>
      </c>
      <c r="F432" s="42" t="s">
        <v>37</v>
      </c>
      <c r="I432" s="41"/>
      <c r="J432" s="40">
        <f>BK432</f>
        <v>0</v>
      </c>
      <c r="L432" s="39"/>
      <c r="M432" s="38"/>
      <c r="P432" s="37">
        <f>SUM(P433:P440)</f>
        <v>0</v>
      </c>
      <c r="R432" s="37">
        <f>SUM(R433:R440)</f>
        <v>0</v>
      </c>
      <c r="T432" s="36">
        <f>SUM(T433:T440)</f>
        <v>0</v>
      </c>
      <c r="AR432" s="34" t="s">
        <v>9</v>
      </c>
      <c r="AT432" s="35" t="s">
        <v>18</v>
      </c>
      <c r="AU432" s="35" t="s">
        <v>9</v>
      </c>
      <c r="AY432" s="34" t="s">
        <v>10</v>
      </c>
      <c r="BK432" s="33">
        <f>SUM(BK433:BK440)</f>
        <v>0</v>
      </c>
    </row>
    <row r="433" spans="2:65" s="2" customFormat="1" ht="16.5" customHeight="1" x14ac:dyDescent="0.25">
      <c r="B433" s="3"/>
      <c r="C433" s="31" t="s">
        <v>36</v>
      </c>
      <c r="D433" s="31" t="s">
        <v>11</v>
      </c>
      <c r="E433" s="30" t="s">
        <v>35</v>
      </c>
      <c r="F433" s="29" t="s">
        <v>34</v>
      </c>
      <c r="G433" s="28" t="s">
        <v>14</v>
      </c>
      <c r="H433" s="27">
        <v>61.2</v>
      </c>
      <c r="I433" s="26"/>
      <c r="J433" s="25">
        <f>ROUND(I433*H433,2)</f>
        <v>0</v>
      </c>
      <c r="K433" s="24"/>
      <c r="L433" s="3"/>
      <c r="M433" s="23" t="s">
        <v>13</v>
      </c>
      <c r="N433" s="22" t="s">
        <v>12</v>
      </c>
      <c r="P433" s="21">
        <f>O433*H433</f>
        <v>0</v>
      </c>
      <c r="Q433" s="21">
        <v>0</v>
      </c>
      <c r="R433" s="21">
        <f>Q433*H433</f>
        <v>0</v>
      </c>
      <c r="S433" s="21">
        <v>0</v>
      </c>
      <c r="T433" s="20">
        <f>S433*H433</f>
        <v>0</v>
      </c>
      <c r="AR433" s="18" t="s">
        <v>8</v>
      </c>
      <c r="AT433" s="18" t="s">
        <v>11</v>
      </c>
      <c r="AU433" s="18" t="s">
        <v>0</v>
      </c>
      <c r="AY433" s="6" t="s">
        <v>10</v>
      </c>
      <c r="BE433" s="19">
        <f>IF(N433="základní",J433,0)</f>
        <v>0</v>
      </c>
      <c r="BF433" s="19">
        <f>IF(N433="snížená",J433,0)</f>
        <v>0</v>
      </c>
      <c r="BG433" s="19">
        <f>IF(N433="zákl. přenesená",J433,0)</f>
        <v>0</v>
      </c>
      <c r="BH433" s="19">
        <f>IF(N433="sníž. přenesená",J433,0)</f>
        <v>0</v>
      </c>
      <c r="BI433" s="19">
        <f>IF(N433="nulová",J433,0)</f>
        <v>0</v>
      </c>
      <c r="BJ433" s="6" t="s">
        <v>9</v>
      </c>
      <c r="BK433" s="19">
        <f>ROUND(I433*H433,2)</f>
        <v>0</v>
      </c>
      <c r="BL433" s="6" t="s">
        <v>8</v>
      </c>
      <c r="BM433" s="18" t="s">
        <v>33</v>
      </c>
    </row>
    <row r="434" spans="2:65" s="2" customFormat="1" x14ac:dyDescent="0.25">
      <c r="B434" s="3"/>
      <c r="D434" s="12" t="s">
        <v>5</v>
      </c>
      <c r="F434" s="17" t="s">
        <v>32</v>
      </c>
      <c r="I434" s="10"/>
      <c r="L434" s="3"/>
      <c r="M434" s="14"/>
      <c r="T434" s="13"/>
      <c r="AT434" s="6" t="s">
        <v>5</v>
      </c>
      <c r="AU434" s="6" t="s">
        <v>0</v>
      </c>
    </row>
    <row r="435" spans="2:65" s="2" customFormat="1" x14ac:dyDescent="0.25">
      <c r="B435" s="3"/>
      <c r="D435" s="16" t="s">
        <v>3</v>
      </c>
      <c r="F435" s="15" t="s">
        <v>31</v>
      </c>
      <c r="I435" s="10"/>
      <c r="L435" s="3"/>
      <c r="M435" s="14"/>
      <c r="T435" s="13"/>
      <c r="AT435" s="6" t="s">
        <v>3</v>
      </c>
      <c r="AU435" s="6" t="s">
        <v>0</v>
      </c>
    </row>
    <row r="436" spans="2:65" s="43" customFormat="1" x14ac:dyDescent="0.25">
      <c r="B436" s="47"/>
      <c r="D436" s="12" t="s">
        <v>22</v>
      </c>
      <c r="E436" s="44" t="s">
        <v>13</v>
      </c>
      <c r="F436" s="50" t="s">
        <v>30</v>
      </c>
      <c r="H436" s="49">
        <v>61.2</v>
      </c>
      <c r="I436" s="48"/>
      <c r="L436" s="47"/>
      <c r="M436" s="46"/>
      <c r="T436" s="45"/>
      <c r="AT436" s="44" t="s">
        <v>22</v>
      </c>
      <c r="AU436" s="44" t="s">
        <v>0</v>
      </c>
      <c r="AV436" s="43" t="s">
        <v>0</v>
      </c>
      <c r="AW436" s="43" t="s">
        <v>21</v>
      </c>
      <c r="AX436" s="43" t="s">
        <v>9</v>
      </c>
      <c r="AY436" s="44" t="s">
        <v>10</v>
      </c>
    </row>
    <row r="437" spans="2:65" s="2" customFormat="1" ht="16.5" customHeight="1" x14ac:dyDescent="0.25">
      <c r="B437" s="3"/>
      <c r="C437" s="31" t="s">
        <v>29</v>
      </c>
      <c r="D437" s="31" t="s">
        <v>11</v>
      </c>
      <c r="E437" s="30" t="s">
        <v>28</v>
      </c>
      <c r="F437" s="29" t="s">
        <v>27</v>
      </c>
      <c r="G437" s="28" t="s">
        <v>14</v>
      </c>
      <c r="H437" s="27">
        <v>1530</v>
      </c>
      <c r="I437" s="26"/>
      <c r="J437" s="25">
        <f>ROUND(I437*H437,2)</f>
        <v>0</v>
      </c>
      <c r="K437" s="24"/>
      <c r="L437" s="3"/>
      <c r="M437" s="23" t="s">
        <v>13</v>
      </c>
      <c r="N437" s="22" t="s">
        <v>12</v>
      </c>
      <c r="P437" s="21">
        <f>O437*H437</f>
        <v>0</v>
      </c>
      <c r="Q437" s="21">
        <v>0</v>
      </c>
      <c r="R437" s="21">
        <f>Q437*H437</f>
        <v>0</v>
      </c>
      <c r="S437" s="21">
        <v>0</v>
      </c>
      <c r="T437" s="20">
        <f>S437*H437</f>
        <v>0</v>
      </c>
      <c r="AR437" s="18" t="s">
        <v>8</v>
      </c>
      <c r="AT437" s="18" t="s">
        <v>11</v>
      </c>
      <c r="AU437" s="18" t="s">
        <v>0</v>
      </c>
      <c r="AY437" s="6" t="s">
        <v>10</v>
      </c>
      <c r="BE437" s="19">
        <f>IF(N437="základní",J437,0)</f>
        <v>0</v>
      </c>
      <c r="BF437" s="19">
        <f>IF(N437="snížená",J437,0)</f>
        <v>0</v>
      </c>
      <c r="BG437" s="19">
        <f>IF(N437="zákl. přenesená",J437,0)</f>
        <v>0</v>
      </c>
      <c r="BH437" s="19">
        <f>IF(N437="sníž. přenesená",J437,0)</f>
        <v>0</v>
      </c>
      <c r="BI437" s="19">
        <f>IF(N437="nulová",J437,0)</f>
        <v>0</v>
      </c>
      <c r="BJ437" s="6" t="s">
        <v>9</v>
      </c>
      <c r="BK437" s="19">
        <f>ROUND(I437*H437,2)</f>
        <v>0</v>
      </c>
      <c r="BL437" s="6" t="s">
        <v>8</v>
      </c>
      <c r="BM437" s="18" t="s">
        <v>26</v>
      </c>
    </row>
    <row r="438" spans="2:65" s="2" customFormat="1" ht="19.5" x14ac:dyDescent="0.25">
      <c r="B438" s="3"/>
      <c r="D438" s="12" t="s">
        <v>5</v>
      </c>
      <c r="F438" s="17" t="s">
        <v>25</v>
      </c>
      <c r="I438" s="10"/>
      <c r="L438" s="3"/>
      <c r="M438" s="14"/>
      <c r="T438" s="13"/>
      <c r="AT438" s="6" t="s">
        <v>5</v>
      </c>
      <c r="AU438" s="6" t="s">
        <v>0</v>
      </c>
    </row>
    <row r="439" spans="2:65" s="2" customFormat="1" x14ac:dyDescent="0.25">
      <c r="B439" s="3"/>
      <c r="D439" s="16" t="s">
        <v>3</v>
      </c>
      <c r="F439" s="15" t="s">
        <v>24</v>
      </c>
      <c r="I439" s="10"/>
      <c r="L439" s="3"/>
      <c r="M439" s="14"/>
      <c r="T439" s="13"/>
      <c r="AT439" s="6" t="s">
        <v>3</v>
      </c>
      <c r="AU439" s="6" t="s">
        <v>0</v>
      </c>
    </row>
    <row r="440" spans="2:65" s="43" customFormat="1" x14ac:dyDescent="0.25">
      <c r="B440" s="47"/>
      <c r="D440" s="12" t="s">
        <v>22</v>
      </c>
      <c r="E440" s="44" t="s">
        <v>13</v>
      </c>
      <c r="F440" s="50" t="s">
        <v>23</v>
      </c>
      <c r="H440" s="49">
        <v>1530</v>
      </c>
      <c r="I440" s="48"/>
      <c r="L440" s="47"/>
      <c r="M440" s="46"/>
      <c r="T440" s="45"/>
      <c r="AT440" s="44" t="s">
        <v>22</v>
      </c>
      <c r="AU440" s="44" t="s">
        <v>0</v>
      </c>
      <c r="AV440" s="43" t="s">
        <v>0</v>
      </c>
      <c r="AW440" s="43" t="s">
        <v>21</v>
      </c>
      <c r="AX440" s="43" t="s">
        <v>9</v>
      </c>
      <c r="AY440" s="44" t="s">
        <v>10</v>
      </c>
    </row>
    <row r="441" spans="2:65" s="32" customFormat="1" ht="22.9" customHeight="1" x14ac:dyDescent="0.2">
      <c r="B441" s="39"/>
      <c r="D441" s="34" t="s">
        <v>18</v>
      </c>
      <c r="E441" s="42" t="s">
        <v>20</v>
      </c>
      <c r="F441" s="42" t="s">
        <v>19</v>
      </c>
      <c r="I441" s="41"/>
      <c r="J441" s="40">
        <f>BK441</f>
        <v>0</v>
      </c>
      <c r="L441" s="39"/>
      <c r="M441" s="38"/>
      <c r="P441" s="37">
        <f>SUM(P442:P445)</f>
        <v>0</v>
      </c>
      <c r="R441" s="37">
        <f>SUM(R442:R445)</f>
        <v>0</v>
      </c>
      <c r="T441" s="36">
        <f>SUM(T442:T445)</f>
        <v>0</v>
      </c>
      <c r="AR441" s="34" t="s">
        <v>9</v>
      </c>
      <c r="AT441" s="35" t="s">
        <v>18</v>
      </c>
      <c r="AU441" s="35" t="s">
        <v>9</v>
      </c>
      <c r="AY441" s="34" t="s">
        <v>10</v>
      </c>
      <c r="BK441" s="33">
        <f>SUM(BK442:BK445)</f>
        <v>0</v>
      </c>
    </row>
    <row r="442" spans="2:65" s="2" customFormat="1" ht="21.75" customHeight="1" x14ac:dyDescent="0.25">
      <c r="B442" s="3"/>
      <c r="C442" s="31" t="s">
        <v>17</v>
      </c>
      <c r="D442" s="31" t="s">
        <v>11</v>
      </c>
      <c r="E442" s="30" t="s">
        <v>16</v>
      </c>
      <c r="F442" s="29" t="s">
        <v>15</v>
      </c>
      <c r="G442" s="28" t="s">
        <v>14</v>
      </c>
      <c r="H442" s="27">
        <v>5977.3149999999996</v>
      </c>
      <c r="I442" s="26"/>
      <c r="J442" s="25">
        <f>ROUND(I442*H442,2)</f>
        <v>0</v>
      </c>
      <c r="K442" s="24"/>
      <c r="L442" s="3"/>
      <c r="M442" s="23" t="s">
        <v>13</v>
      </c>
      <c r="N442" s="22" t="s">
        <v>12</v>
      </c>
      <c r="P442" s="21">
        <f>O442*H442</f>
        <v>0</v>
      </c>
      <c r="Q442" s="21">
        <v>0</v>
      </c>
      <c r="R442" s="21">
        <f>Q442*H442</f>
        <v>0</v>
      </c>
      <c r="S442" s="21">
        <v>0</v>
      </c>
      <c r="T442" s="20">
        <f>S442*H442</f>
        <v>0</v>
      </c>
      <c r="AR442" s="18" t="s">
        <v>8</v>
      </c>
      <c r="AT442" s="18" t="s">
        <v>11</v>
      </c>
      <c r="AU442" s="18" t="s">
        <v>0</v>
      </c>
      <c r="AY442" s="6" t="s">
        <v>10</v>
      </c>
      <c r="BE442" s="19">
        <f>IF(N442="základní",J442,0)</f>
        <v>0</v>
      </c>
      <c r="BF442" s="19">
        <f>IF(N442="snížená",J442,0)</f>
        <v>0</v>
      </c>
      <c r="BG442" s="19">
        <f>IF(N442="zákl. přenesená",J442,0)</f>
        <v>0</v>
      </c>
      <c r="BH442" s="19">
        <f>IF(N442="sníž. přenesená",J442,0)</f>
        <v>0</v>
      </c>
      <c r="BI442" s="19">
        <f>IF(N442="nulová",J442,0)</f>
        <v>0</v>
      </c>
      <c r="BJ442" s="6" t="s">
        <v>9</v>
      </c>
      <c r="BK442" s="19">
        <f>ROUND(I442*H442,2)</f>
        <v>0</v>
      </c>
      <c r="BL442" s="6" t="s">
        <v>8</v>
      </c>
      <c r="BM442" s="18" t="s">
        <v>7</v>
      </c>
    </row>
    <row r="443" spans="2:65" s="2" customFormat="1" ht="19.5" x14ac:dyDescent="0.25">
      <c r="B443" s="3"/>
      <c r="D443" s="12" t="s">
        <v>5</v>
      </c>
      <c r="F443" s="17" t="s">
        <v>6</v>
      </c>
      <c r="I443" s="10"/>
      <c r="L443" s="3"/>
      <c r="M443" s="14"/>
      <c r="T443" s="13"/>
      <c r="AT443" s="6" t="s">
        <v>5</v>
      </c>
      <c r="AU443" s="6" t="s">
        <v>0</v>
      </c>
    </row>
    <row r="444" spans="2:65" s="2" customFormat="1" x14ac:dyDescent="0.25">
      <c r="B444" s="3"/>
      <c r="D444" s="16" t="s">
        <v>3</v>
      </c>
      <c r="F444" s="15" t="s">
        <v>4</v>
      </c>
      <c r="I444" s="10"/>
      <c r="L444" s="3"/>
      <c r="M444" s="14"/>
      <c r="T444" s="13"/>
      <c r="AT444" s="6" t="s">
        <v>3</v>
      </c>
      <c r="AU444" s="6" t="s">
        <v>0</v>
      </c>
    </row>
    <row r="445" spans="2:65" s="2" customFormat="1" ht="29.25" x14ac:dyDescent="0.25">
      <c r="B445" s="3"/>
      <c r="D445" s="12" t="s">
        <v>1</v>
      </c>
      <c r="F445" s="11" t="s">
        <v>2</v>
      </c>
      <c r="I445" s="10"/>
      <c r="L445" s="3"/>
      <c r="M445" s="9"/>
      <c r="N445" s="8"/>
      <c r="O445" s="8"/>
      <c r="P445" s="8"/>
      <c r="Q445" s="8"/>
      <c r="R445" s="8"/>
      <c r="S445" s="8"/>
      <c r="T445" s="7"/>
      <c r="AT445" s="6" t="s">
        <v>1</v>
      </c>
      <c r="AU445" s="6" t="s">
        <v>0</v>
      </c>
    </row>
    <row r="446" spans="2:65" s="2" customFormat="1" ht="6.95" customHeight="1" x14ac:dyDescent="0.25">
      <c r="B446" s="5"/>
      <c r="C446" s="4"/>
      <c r="D446" s="4"/>
      <c r="E446" s="4"/>
      <c r="F446" s="4"/>
      <c r="G446" s="4"/>
      <c r="H446" s="4"/>
      <c r="I446" s="4"/>
      <c r="J446" s="4"/>
      <c r="K446" s="4"/>
      <c r="L446" s="3"/>
    </row>
  </sheetData>
  <sheetProtection algorithmName="SHA-512" hashValue="eO1gfHJcutYvnbZjKPVF3qUNTKlhGyHgcWoiDGDdR33tntpgJYcFebH3BsgWNHa4iHYsl2BYcFclhK7cxjU+6g==" saltValue="HN0IMK1uXXFFUzB0bYRZana9/nhd5JssKSZEG+kqNt2TvkNxqmmCyRcd4idq+60gL7APj/eBHiEhaQb1c+4uMQ==" spinCount="100000" sheet="1" objects="1" scenarios="1" formatColumns="0" formatRows="0" autoFilter="0"/>
  <autoFilter ref="C88:K445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B0D98170-91AF-4B44-BD44-2A1BD1280B9A}"/>
    <hyperlink ref="F98" r:id="rId2" xr:uid="{E2198CBF-0DD2-4D48-9249-784411CAD8BD}"/>
    <hyperlink ref="F103" r:id="rId3" xr:uid="{E7CCB7EA-C267-4CBD-9E3B-6D5CE3938D68}"/>
    <hyperlink ref="F108" r:id="rId4" xr:uid="{B83F110A-FC76-4B27-9528-A1888EF997C1}"/>
    <hyperlink ref="F112" r:id="rId5" xr:uid="{644828E1-5C02-481F-A9DF-321A02B5A458}"/>
    <hyperlink ref="F116" r:id="rId6" xr:uid="{651EC744-D027-4C6F-864D-8A1D9CF8872B}"/>
    <hyperlink ref="F121" r:id="rId7" xr:uid="{8B0F6850-82F4-485E-A46D-E88A6D48C432}"/>
    <hyperlink ref="F126" r:id="rId8" xr:uid="{67485B59-9419-4B13-BAF5-EB6C72724E7C}"/>
    <hyperlink ref="F130" r:id="rId9" xr:uid="{1744D7D0-6C84-4856-BC67-3DF7044BA897}"/>
    <hyperlink ref="F134" r:id="rId10" xr:uid="{28AE3AB6-FC5C-43FE-B633-A027C723E1C6}"/>
    <hyperlink ref="F138" r:id="rId11" xr:uid="{BA05B75D-C9F7-4670-9C8A-BA66B5CB8EF5}"/>
    <hyperlink ref="F142" r:id="rId12" xr:uid="{A211C451-469C-4F00-A66B-172B7D3B3B6E}"/>
    <hyperlink ref="F146" r:id="rId13" xr:uid="{34E5BF4F-B1A2-41A9-B2F3-EF6DDDC0D548}"/>
    <hyperlink ref="F150" r:id="rId14" xr:uid="{87DCA333-D305-4D16-90A2-E2AF7D61148B}"/>
    <hyperlink ref="F154" r:id="rId15" xr:uid="{2ECACBCC-C9A3-4E95-BD87-95DEDEDE79CE}"/>
    <hyperlink ref="F158" r:id="rId16" xr:uid="{4B0ED6B0-F671-48C9-A930-5CD246C25C8A}"/>
    <hyperlink ref="F165" r:id="rId17" xr:uid="{98DF3C94-6A17-4B55-A626-DD6D6AEB5D8C}"/>
    <hyperlink ref="F169" r:id="rId18" xr:uid="{4F62452D-4933-48BA-8890-BF95EF79BFB2}"/>
    <hyperlink ref="F173" r:id="rId19" xr:uid="{79393A9D-74CF-482F-A807-EED6FA795FD2}"/>
    <hyperlink ref="F177" r:id="rId20" xr:uid="{C590B43D-26C6-4774-B098-C2571263E5F1}"/>
    <hyperlink ref="F181" r:id="rId21" xr:uid="{FDDA3D28-5285-4D53-845C-492EFA42A882}"/>
    <hyperlink ref="F185" r:id="rId22" xr:uid="{CD82B1AB-3BAD-46CE-8556-19CBBB72C8F6}"/>
    <hyperlink ref="F189" r:id="rId23" xr:uid="{57D4AD1D-D03E-4214-9B49-1C8ABA96BA56}"/>
    <hyperlink ref="F193" r:id="rId24" xr:uid="{EDB0C71D-EB1F-4859-9551-3659B4AB7185}"/>
    <hyperlink ref="F197" r:id="rId25" xr:uid="{5873EA79-61FB-4A24-B60B-69D814C74F37}"/>
    <hyperlink ref="F201" r:id="rId26" xr:uid="{19784283-54AF-4A73-83FB-A6EC1B8027CF}"/>
    <hyperlink ref="F205" r:id="rId27" xr:uid="{A55D6215-24AF-4DF2-8067-FED55BD22FAF}"/>
    <hyperlink ref="F209" r:id="rId28" xr:uid="{89D3872F-2CED-4FCE-BF98-DF194CEFD9F3}"/>
    <hyperlink ref="F213" r:id="rId29" xr:uid="{9C35B736-5B82-4A9D-A04F-3A4C0325DC10}"/>
    <hyperlink ref="F227" r:id="rId30" xr:uid="{88554AA8-348E-4423-98BA-C846C083DB8D}"/>
    <hyperlink ref="F232" r:id="rId31" xr:uid="{E80729C1-8E9D-482B-AF41-7B79907F443A}"/>
    <hyperlink ref="F236" r:id="rId32" xr:uid="{40327A6F-88A3-409F-B734-AB6532C51497}"/>
    <hyperlink ref="F247" r:id="rId33" xr:uid="{35D5B334-F96E-4749-9BEC-E2B7B9AED6A7}"/>
    <hyperlink ref="F251" r:id="rId34" xr:uid="{F071B667-A654-488B-A50A-6295C6D5EEF0}"/>
    <hyperlink ref="F258" r:id="rId35" xr:uid="{165DD488-8E8C-47B1-97C0-9E5C20C3B2F5}"/>
    <hyperlink ref="F262" r:id="rId36" xr:uid="{4EFA9277-6750-4742-A1AB-49EE897A393F}"/>
    <hyperlink ref="F266" r:id="rId37" xr:uid="{DC3578AF-796A-4C50-9960-4738F4294BC1}"/>
    <hyperlink ref="F271" r:id="rId38" xr:uid="{6C175B49-7F58-49C5-86DD-29E30BB0221D}"/>
    <hyperlink ref="F278" r:id="rId39" xr:uid="{8C6FDEC0-1EA4-4B84-9496-F3CB6B9D0525}"/>
    <hyperlink ref="F282" r:id="rId40" xr:uid="{B1F878D0-9E86-4879-A8DE-BB4C599C37EE}"/>
    <hyperlink ref="F288" r:id="rId41" xr:uid="{88B73EAE-9CD2-4F41-8181-47C35BBC4136}"/>
    <hyperlink ref="F295" r:id="rId42" xr:uid="{CC769880-BA58-4E1D-BA51-A016370B1F1C}"/>
    <hyperlink ref="F302" r:id="rId43" xr:uid="{ADF75B69-CAD2-421D-AF91-CF0DB5A6ED77}"/>
    <hyperlink ref="F307" r:id="rId44" xr:uid="{63A7FEBA-794D-460B-BE3B-952DAEFB7956}"/>
    <hyperlink ref="F316" r:id="rId45" xr:uid="{06D1466C-23B8-442B-9357-D271D11AC744}"/>
    <hyperlink ref="F323" r:id="rId46" xr:uid="{C798C2C1-DA75-4541-8205-A8B10EE5A002}"/>
    <hyperlink ref="F329" r:id="rId47" xr:uid="{CEC09043-6943-42A3-8564-D6BFE1469BA8}"/>
    <hyperlink ref="F334" r:id="rId48" xr:uid="{CA42D295-01F3-40BD-AAFD-2D1F66DE9ED1}"/>
    <hyperlink ref="F341" r:id="rId49" xr:uid="{E6149444-BFCC-4D02-A569-780CBC06B01C}"/>
    <hyperlink ref="F348" r:id="rId50" xr:uid="{9691582F-1569-41C2-A8F8-712331411FC4}"/>
    <hyperlink ref="F353" r:id="rId51" xr:uid="{A8713D19-14FC-49F9-82ED-5E18176690DB}"/>
    <hyperlink ref="F358" r:id="rId52" xr:uid="{E3CE104B-1740-45C7-A349-005AC038BFAF}"/>
    <hyperlink ref="F363" r:id="rId53" xr:uid="{C7229248-3695-4A80-B62F-ACF7491968D0}"/>
    <hyperlink ref="F369" r:id="rId54" xr:uid="{783CCFBA-3464-44DE-956F-F132E1177E28}"/>
    <hyperlink ref="F373" r:id="rId55" xr:uid="{49B4E12D-8CD2-4AA6-92C1-AD9552BDFB0E}"/>
    <hyperlink ref="F377" r:id="rId56" xr:uid="{1BCBC175-B9D1-4345-AC8A-CEDDAD63C9E1}"/>
    <hyperlink ref="F381" r:id="rId57" xr:uid="{4826546B-DA26-4C12-8E48-16E94A8E9BAE}"/>
    <hyperlink ref="F385" r:id="rId58" xr:uid="{A7FBFC8D-794F-467E-8810-A39A23CBAAFF}"/>
    <hyperlink ref="F397" r:id="rId59" xr:uid="{005DA19C-82BE-42DE-B5E7-D78D295455F3}"/>
    <hyperlink ref="F401" r:id="rId60" xr:uid="{372E4724-E93E-4079-9A73-51A7A36679BA}"/>
    <hyperlink ref="F408" r:id="rId61" xr:uid="{4159E958-5EEF-41DE-BA52-95570558D20E}"/>
    <hyperlink ref="F414" r:id="rId62" xr:uid="{392CB119-9A32-41DE-8260-A09A5F2387EC}"/>
    <hyperlink ref="F419" r:id="rId63" xr:uid="{80CC4B40-4BE0-4359-89E8-3C90B443A91C}"/>
    <hyperlink ref="F424" r:id="rId64" xr:uid="{090CCA53-0142-496E-B7A9-CDFEE8E45BF4}"/>
    <hyperlink ref="F430" r:id="rId65" xr:uid="{B8C618AE-08B4-46C5-96E7-F19600503D9B}"/>
    <hyperlink ref="F435" r:id="rId66" xr:uid="{C6897C41-569C-4E5B-9C51-153E963E4070}"/>
    <hyperlink ref="F439" r:id="rId67" xr:uid="{66D9C6AB-E9A7-4CE3-8365-7CA2667DCBD3}"/>
    <hyperlink ref="F444" r:id="rId68" xr:uid="{41273BF5-AC35-4F8C-A34F-7DBC51EB37D4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101 - Polní cesta</vt:lpstr>
      <vt:lpstr>'SO 101 - Polní cesta'!Názvy_tisku</vt:lpstr>
      <vt:lpstr>'SO 101 - Polní cesta'!Oblast_tisku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Rubášová Veronika Ing.</dc:creator>
  <cp:lastModifiedBy>Šrámek Milan Ing.</cp:lastModifiedBy>
  <dcterms:created xsi:type="dcterms:W3CDTF">2024-05-09T04:50:45Z</dcterms:created>
  <dcterms:modified xsi:type="dcterms:W3CDTF">2024-05-10T11:09:16Z</dcterms:modified>
</cp:coreProperties>
</file>